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60" windowWidth="17085" windowHeight="12315"/>
  </bookViews>
  <sheets>
    <sheet name="Табл." sheetId="1" r:id="rId1"/>
  </sheets>
  <definedNames>
    <definedName name="_xlnm.Print_Titles" localSheetId="0">Табл.!$2:$8</definedName>
    <definedName name="_xlnm.Print_Area" localSheetId="0">Табл.!$A$1:$G$82</definedName>
  </definedNames>
  <calcPr calcId="125725"/>
</workbook>
</file>

<file path=xl/calcChain.xml><?xml version="1.0" encoding="utf-8"?>
<calcChain xmlns="http://schemas.openxmlformats.org/spreadsheetml/2006/main">
  <c r="G58" i="1"/>
  <c r="G55"/>
  <c r="G52"/>
  <c r="G50"/>
  <c r="G48"/>
  <c r="G46"/>
  <c r="G45"/>
  <c r="E44"/>
  <c r="D44"/>
  <c r="F49"/>
  <c r="E30"/>
  <c r="D30"/>
  <c r="F33"/>
  <c r="D12"/>
  <c r="F22"/>
  <c r="E14"/>
  <c r="E12" s="1"/>
  <c r="G12" s="1"/>
  <c r="E66"/>
  <c r="D66"/>
  <c r="F13" l="1"/>
  <c r="C12"/>
  <c r="C11" s="1"/>
  <c r="C24"/>
  <c r="C23" s="1"/>
  <c r="C30"/>
  <c r="C34"/>
  <c r="C40"/>
  <c r="C39" s="1"/>
  <c r="C44"/>
  <c r="C51"/>
  <c r="C54"/>
  <c r="C53" s="1"/>
  <c r="C57"/>
  <c r="C56" s="1"/>
  <c r="C62"/>
  <c r="C61" s="1"/>
  <c r="C68"/>
  <c r="C74"/>
  <c r="C77"/>
  <c r="C76" s="1"/>
  <c r="F26"/>
  <c r="F27"/>
  <c r="F28"/>
  <c r="F25"/>
  <c r="F59"/>
  <c r="F81"/>
  <c r="F60"/>
  <c r="F63"/>
  <c r="F64"/>
  <c r="D34"/>
  <c r="C66" l="1"/>
  <c r="C65" s="1"/>
  <c r="C43"/>
  <c r="C42" s="1"/>
  <c r="C29"/>
  <c r="C10"/>
  <c r="F74"/>
  <c r="F79"/>
  <c r="F73"/>
  <c r="F72"/>
  <c r="F67"/>
  <c r="F58"/>
  <c r="F55"/>
  <c r="F52"/>
  <c r="F48"/>
  <c r="F46"/>
  <c r="F45"/>
  <c r="F41"/>
  <c r="F36"/>
  <c r="F37"/>
  <c r="F38"/>
  <c r="F35"/>
  <c r="F32"/>
  <c r="F31"/>
  <c r="F30" s="1"/>
  <c r="F21"/>
  <c r="F17"/>
  <c r="F19"/>
  <c r="F20"/>
  <c r="F15"/>
  <c r="F16"/>
  <c r="C82" l="1"/>
  <c r="C9"/>
  <c r="F69"/>
  <c r="F70"/>
  <c r="F71"/>
  <c r="F68"/>
  <c r="F66" s="1"/>
  <c r="F50"/>
  <c r="D77"/>
  <c r="D76" s="1"/>
  <c r="D62"/>
  <c r="D61" s="1"/>
  <c r="D57"/>
  <c r="D56" s="1"/>
  <c r="D54"/>
  <c r="D53" s="1"/>
  <c r="D51"/>
  <c r="D43" s="1"/>
  <c r="D40"/>
  <c r="D39" s="1"/>
  <c r="F18"/>
  <c r="F14" l="1"/>
  <c r="F12" s="1"/>
  <c r="D24"/>
  <c r="D23" s="1"/>
  <c r="D65"/>
  <c r="D42"/>
  <c r="H30"/>
  <c r="D29" l="1"/>
  <c r="E77"/>
  <c r="E76" s="1"/>
  <c r="G76" s="1"/>
  <c r="F80"/>
  <c r="D11" l="1"/>
  <c r="D10" s="1"/>
  <c r="D9" s="1"/>
  <c r="E65"/>
  <c r="G65" s="1"/>
  <c r="F78"/>
  <c r="E24"/>
  <c r="D82" l="1"/>
  <c r="H65"/>
  <c r="F77"/>
  <c r="F76" s="1"/>
  <c r="E11" l="1"/>
  <c r="H11" s="1"/>
  <c r="E23"/>
  <c r="G23" s="1"/>
  <c r="F24"/>
  <c r="E34"/>
  <c r="G34" s="1"/>
  <c r="E40"/>
  <c r="E39" s="1"/>
  <c r="F40"/>
  <c r="F39" s="1"/>
  <c r="F47"/>
  <c r="F44" s="1"/>
  <c r="E51"/>
  <c r="F51"/>
  <c r="E54"/>
  <c r="E57"/>
  <c r="F57"/>
  <c r="F56" s="1"/>
  <c r="F62"/>
  <c r="F61" s="1"/>
  <c r="H39" l="1"/>
  <c r="G39"/>
  <c r="F43"/>
  <c r="E43"/>
  <c r="G51"/>
  <c r="E56"/>
  <c r="E53"/>
  <c r="G53" s="1"/>
  <c r="H34"/>
  <c r="E29"/>
  <c r="G29" s="1"/>
  <c r="F54"/>
  <c r="F53" s="1"/>
  <c r="F42"/>
  <c r="F34"/>
  <c r="F29" s="1"/>
  <c r="F11"/>
  <c r="F23"/>
  <c r="E62"/>
  <c r="E61" s="1"/>
  <c r="G61" s="1"/>
  <c r="H29" l="1"/>
  <c r="E42"/>
  <c r="G42" s="1"/>
  <c r="F10"/>
  <c r="F9" s="1"/>
  <c r="E10"/>
  <c r="G10" s="1"/>
  <c r="F65"/>
  <c r="E82" l="1"/>
  <c r="G82" s="1"/>
  <c r="H10"/>
  <c r="H42"/>
  <c r="E9"/>
  <c r="G9" s="1"/>
  <c r="F82" l="1"/>
  <c r="H9"/>
</calcChain>
</file>

<file path=xl/sharedStrings.xml><?xml version="1.0" encoding="utf-8"?>
<sst xmlns="http://schemas.openxmlformats.org/spreadsheetml/2006/main" count="161" uniqueCount="153">
  <si>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</si>
  <si>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</si>
  <si>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</si>
  <si>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</si>
  <si>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</si>
  <si>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</si>
  <si>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</si>
  <si>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</si>
  <si>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</si>
  <si>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</si>
  <si>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</si>
  <si>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</si>
  <si>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</si>
  <si>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</si>
  <si>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</si>
  <si>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</si>
  <si>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</si>
  <si>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</si>
  <si>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</si>
  <si>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</si>
  <si>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</si>
  <si>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</si>
  <si>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</si>
  <si>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</si>
  <si>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</si>
  <si>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</si>
  <si>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</si>
  <si>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</si>
  <si>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</si>
  <si>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</si>
  <si>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</si>
  <si>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</si>
  <si>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</si>
  <si>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</si>
  <si>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</si>
  <si>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</si>
  <si>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</si>
  <si>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</si>
  <si>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</si>
  <si>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</si>
  <si>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</si>
  <si>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</si>
  <si>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</si>
  <si>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</si>
  <si>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</si>
  <si>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</si>
  <si>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</si>
  <si>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</si>
  <si>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</si>
  <si>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</si>
  <si>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</si>
  <si>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</si>
  <si>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</si>
  <si>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</si>
  <si>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</si>
  <si>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</si>
  <si>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</si>
  <si>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</si>
  <si>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</si>
  <si>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</si>
  <si>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</si>
  <si>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</si>
  <si>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</si>
  <si>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</si>
  <si>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</si>
  <si>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</si>
  <si>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</si>
  <si>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</si>
  <si>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</si>
  <si>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</si>
  <si>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</si>
  <si>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</si>
  <si>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</si>
  <si>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</si>
  <si>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</si>
  <si>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</si>
  <si>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</si>
  <si>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</si>
  <si>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</si>
  <si>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</si>
  <si>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</si>
  <si>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</si>
  <si>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</si>
  <si>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</si>
  <si>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</si>
  <si>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</si>
  <si>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</si>
  <si>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</si>
  <si>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</si>
  <si>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</si>
  <si>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</si>
  <si>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</si>
  <si>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</si>
  <si>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</si>
  <si>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</si>
  <si>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</si>
  <si>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</si>
  <si>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</si>
  <si>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</si>
  <si>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</si>
  <si>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</si>
  <si>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</si>
  <si>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</si>
  <si>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</si>
  <si>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</si>
  <si>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</si>
  <si>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</si>
  <si>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</si>
  <si>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</si>
  <si>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</si>
  <si>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</si>
  <si>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</si>
  <si>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</si>
  <si>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</si>
  <si>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</si>
  <si>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</si>
  <si>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</si>
  <si>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</si>
  <si>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</si>
  <si>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</si>
  <si>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802 2 02 29 999 13 6277 150</t>
  </si>
  <si>
    <t>Субсидия из гос.бюджета Республики  Саха (Якутия) местным бюджетам на организацию деятельности народных дружин</t>
  </si>
  <si>
    <t>802 2 02 29 999 13 6265 150</t>
  </si>
  <si>
    <t>Субсидия из гос.бюджета Республики  Саха (Якутия) местным бюджетам на реализацию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</si>
  <si>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</si>
  <si>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</si>
  <si>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802 2 07 05030 13 0000 150</t>
  </si>
  <si>
    <t>802 1 17 15030 13 0000 150</t>
  </si>
  <si>
    <t>Инициативные платежи, зачисляемые в бюджеты городских поселений</t>
  </si>
  <si>
    <t>802 2 02 20077 13 6400 150</t>
  </si>
  <si>
    <t>Субсидия на софинансированиерасходных обязательств местных бюджетов на проектирование, строительство и реконструкций автомобильных дорог общего пользования местного значения городских и сельских поселений и городских округов</t>
  </si>
  <si>
    <t xml:space="preserve">Прочие безвозмездные поступления в бюджеты муниципальных </t>
  </si>
  <si>
    <t>802 1 11 07015 13 0000 120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</si>
  <si>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</si>
  <si>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Отклонение</t>
  </si>
  <si>
    <t>Исполнено на 01.10.21</t>
  </si>
  <si>
    <t>802 1 16 07010 13 0000 140</t>
  </si>
  <si>
    <t>802 1 16 07090 13 0000 140</t>
  </si>
  <si>
    <t>Иные штрафы, неустойки, пени, уплаченные в соответствии с законом или с договором в случае неисполнения или ненадлежащего исполнения обязательств перед муниципальным органом</t>
  </si>
  <si>
    <t>Штафы, нестойки, пени, уплаченные в случае просрочки исполнения поставщиком обязательств, предусмотренных муниицпальным контрактом</t>
  </si>
  <si>
    <t>% исполнения</t>
  </si>
  <si>
    <t>Уточненный план доходов</t>
  </si>
  <si>
    <t>802 2 02 49999 13 0000 150</t>
  </si>
  <si>
    <t>Расходование иных МБТ за счет средств резервного фонда Правительства РС (Якутия) на предупреждение и ликвидацию чрезвычайных ситуаций и последствий стихийных бедствий</t>
  </si>
  <si>
    <t xml:space="preserve"> 182 10102080011000110</t>
  </si>
  <si>
    <t>182 1 06 01030 13 4000 110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</si>
  <si>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</si>
  <si>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802 1 11 05325 13 0000 120</t>
  </si>
  <si>
    <t>Плата по соглашениям об установлении сервитута, заключенным органами местного самоуправления городских поселений в отношении земельных участков, находящихся в собственности городских поселений</t>
  </si>
  <si>
    <t>Приложение № 1</t>
  </si>
  <si>
    <t>к постановлению главы города</t>
  </si>
  <si>
    <t>Исполнение  доходов бюджета муниципального образования "Город Удачный" Мирнинского района Республики Саха (Якутия) за  2021 год</t>
  </si>
  <si>
    <t>№ 87 от "04" февраля 2022г.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</si>
</sst>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9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1" fillId="0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1" applyNumberFormat="1" applyFont="1" applyFill="1" applyBorder="1" applyAlignment="1">
      <alignment horizontal="center" vertical="top" wrapText="1"/>
    </xf>
    <xf numFmtId="43" fontId="0" fillId="2" borderId="1" xfId="0" applyNumberFormat="1" applyFont="1" applyFill="1" applyBorder="1" applyAlignment="1">
      <alignment horizontal="center" vertical="top" wrapText="1"/>
    </xf>
    <xf numFmtId="43" fontId="1" fillId="2" borderId="1" xfId="1" applyFont="1" applyFill="1" applyBorder="1" applyAlignment="1">
      <alignment horizontal="right" vertical="top" wrapText="1"/>
    </xf>
    <xf numFmtId="43" fontId="3" fillId="2" borderId="1" xfId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center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3" fontId="9" fillId="2" borderId="1" xfId="1" applyFont="1" applyFill="1" applyBorder="1" applyAlignment="1">
      <alignment horizontal="right" vertical="top" wrapText="1"/>
    </xf>
    <xf numFmtId="43" fontId="4" fillId="2" borderId="1" xfId="0" applyNumberFormat="1" applyFont="1" applyFill="1" applyBorder="1" applyAlignment="1">
      <alignment vertical="top" wrapText="1"/>
    </xf>
    <xf numFmtId="43" fontId="0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43" fontId="9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Normal="100" zoomScaleSheetLayoutView="100" workbookViewId="0">
      <selection activeCell="E4" sqref="E4"/>
    </sheetView>
  </sheetViews>
  <sheetFormatPr defaultRowHeight="12.75"/>
  <cols>
    <col min="1" max="1" width="22.33203125" customWidth="1"/>
    <col min="2" max="2" width="66.1640625" customWidth="1"/>
    <col min="3" max="3" width="18.5" hidden="1" customWidth="1"/>
    <col min="4" max="4" width="18.5" customWidth="1"/>
    <col min="5" max="5" width="18.5" style="35" customWidth="1"/>
    <col min="6" max="6" width="17.6640625" customWidth="1"/>
    <col min="7" max="7" width="10.6640625" style="58" customWidth="1"/>
    <col min="8" max="8" width="17.83203125" customWidth="1"/>
  </cols>
  <sheetData>
    <row r="1" spans="1:8">
      <c r="A1" t="s">
        <v>0</v>
      </c>
    </row>
    <row r="2" spans="1:8" ht="22.5" customHeight="1">
      <c r="A2" s="61"/>
      <c r="B2" s="61"/>
      <c r="C2" s="61"/>
      <c r="D2" s="61"/>
      <c r="E2" s="65" t="s">
        <v>149</v>
      </c>
      <c r="F2" s="65"/>
    </row>
    <row r="3" spans="1:8" ht="22.5" customHeight="1">
      <c r="A3" s="61"/>
      <c r="B3" s="61"/>
      <c r="C3" s="61"/>
      <c r="D3" s="61"/>
      <c r="E3" s="66" t="s">
        <v>150</v>
      </c>
      <c r="F3" s="66"/>
    </row>
    <row r="4" spans="1:8" ht="22.5" customHeight="1">
      <c r="A4" s="61"/>
      <c r="B4" s="61"/>
      <c r="C4" s="61"/>
      <c r="D4" s="61"/>
      <c r="E4" s="66" t="s">
        <v>152</v>
      </c>
      <c r="F4" s="66"/>
    </row>
    <row r="5" spans="1:8" ht="16.5" customHeight="1">
      <c r="A5" s="3"/>
      <c r="B5" s="1"/>
      <c r="F5" s="8"/>
    </row>
    <row r="6" spans="1:8" ht="39.950000000000003" customHeight="1">
      <c r="A6" s="68" t="s">
        <v>151</v>
      </c>
      <c r="B6" s="68"/>
      <c r="C6" s="68"/>
      <c r="D6" s="68"/>
      <c r="E6" s="68"/>
      <c r="F6" s="68"/>
      <c r="G6" s="68"/>
    </row>
    <row r="7" spans="1:8" ht="21.6" customHeight="1">
      <c r="A7" s="2" t="s">
        <v>0</v>
      </c>
      <c r="B7" s="2" t="s">
        <v>0</v>
      </c>
      <c r="F7" s="1" t="s">
        <v>1</v>
      </c>
    </row>
    <row r="8" spans="1:8" ht="41.25" customHeight="1">
      <c r="A8" s="13" t="s">
        <v>2</v>
      </c>
      <c r="B8" s="13" t="s">
        <v>3</v>
      </c>
      <c r="C8" s="13" t="s">
        <v>109</v>
      </c>
      <c r="D8" s="44" t="s">
        <v>141</v>
      </c>
      <c r="E8" s="31" t="s">
        <v>135</v>
      </c>
      <c r="F8" s="13" t="s">
        <v>134</v>
      </c>
      <c r="G8" s="4" t="s">
        <v>140</v>
      </c>
    </row>
    <row r="9" spans="1:8" ht="14.45" customHeight="1">
      <c r="A9" s="14" t="s">
        <v>0</v>
      </c>
      <c r="B9" s="15" t="s">
        <v>4</v>
      </c>
      <c r="C9" s="16">
        <f>C10+C42</f>
        <v>199704431.73000002</v>
      </c>
      <c r="D9" s="45">
        <f>D10+D42</f>
        <v>199704431.73000002</v>
      </c>
      <c r="E9" s="36">
        <f>E10+E42</f>
        <v>199257445.06</v>
      </c>
      <c r="F9" s="16">
        <f>F10+F42</f>
        <v>-446986.67000000225</v>
      </c>
      <c r="G9" s="59">
        <f>E9/D9*100</f>
        <v>99.776175888472849</v>
      </c>
      <c r="H9" s="28">
        <f>E9-D9</f>
        <v>-446986.67000001669</v>
      </c>
    </row>
    <row r="10" spans="1:8" ht="14.45" customHeight="1">
      <c r="A10" s="15" t="s">
        <v>0</v>
      </c>
      <c r="B10" s="17" t="s">
        <v>5</v>
      </c>
      <c r="C10" s="18">
        <f>C11+C23+C29+C39</f>
        <v>163975701.90000001</v>
      </c>
      <c r="D10" s="46">
        <f>D11+D23+D29+D39</f>
        <v>163975701.90000001</v>
      </c>
      <c r="E10" s="37">
        <f>E11+E23+E29+E39</f>
        <v>165000555.41</v>
      </c>
      <c r="F10" s="18">
        <f>F11+F23+F29+F39</f>
        <v>1024853.509999997</v>
      </c>
      <c r="G10" s="59">
        <f>E10/D10*100</f>
        <v>100.62500327678121</v>
      </c>
      <c r="H10" s="28">
        <f>E10-D10</f>
        <v>1024853.5099999905</v>
      </c>
    </row>
    <row r="11" spans="1:8" ht="14.45" customHeight="1">
      <c r="A11" s="14" t="s">
        <v>6</v>
      </c>
      <c r="B11" s="15" t="s">
        <v>7</v>
      </c>
      <c r="C11" s="19">
        <f t="shared" ref="C11:F11" si="0">C12</f>
        <v>128780000</v>
      </c>
      <c r="D11" s="47">
        <f t="shared" si="0"/>
        <v>128780000</v>
      </c>
      <c r="E11" s="38">
        <f t="shared" si="0"/>
        <v>133279880.50999999</v>
      </c>
      <c r="F11" s="19">
        <f t="shared" si="0"/>
        <v>4499880.5099999979</v>
      </c>
      <c r="G11" s="60"/>
      <c r="H11" s="28">
        <f>E11-D11</f>
        <v>4499880.5099999905</v>
      </c>
    </row>
    <row r="12" spans="1:8" ht="28.9" customHeight="1">
      <c r="A12" s="14" t="s">
        <v>8</v>
      </c>
      <c r="B12" s="15" t="s">
        <v>9</v>
      </c>
      <c r="C12" s="19">
        <f t="shared" ref="C12" si="1">C13+C14+C15+C16+C17+C18+C19+C20+C21</f>
        <v>128780000</v>
      </c>
      <c r="D12" s="47">
        <f>D13+D14+D15+D16+D17+D18+D19+D20+D21+D22</f>
        <v>128780000</v>
      </c>
      <c r="E12" s="47">
        <f t="shared" ref="E12:F12" si="2">E13+E14+E15+E16+E17+E18+E19+E20+E21+E22</f>
        <v>133279880.50999999</v>
      </c>
      <c r="F12" s="47">
        <f t="shared" si="2"/>
        <v>4499880.5099999979</v>
      </c>
      <c r="G12" s="59">
        <f>E12/D12*100</f>
        <v>103.49423863177512</v>
      </c>
    </row>
    <row r="13" spans="1:8" ht="79.5" customHeight="1">
      <c r="A13" s="20" t="s">
        <v>72</v>
      </c>
      <c r="B13" s="21" t="s">
        <v>73</v>
      </c>
      <c r="C13" s="6">
        <v>128184758.3</v>
      </c>
      <c r="D13" s="48">
        <v>128184758.3</v>
      </c>
      <c r="E13" s="39">
        <v>132270496.63</v>
      </c>
      <c r="F13" s="10">
        <f>E13-D13</f>
        <v>4085738.3299999982</v>
      </c>
      <c r="G13" s="60"/>
    </row>
    <row r="14" spans="1:8" ht="73.5" customHeight="1">
      <c r="A14" s="20" t="s">
        <v>74</v>
      </c>
      <c r="B14" s="21" t="s">
        <v>75</v>
      </c>
      <c r="C14" s="6">
        <v>5498</v>
      </c>
      <c r="D14" s="48">
        <v>5498</v>
      </c>
      <c r="E14" s="39">
        <f>286018.34+36.9</f>
        <v>286055.24000000005</v>
      </c>
      <c r="F14" s="10">
        <f t="shared" ref="F14:F20" si="3">E14-D14</f>
        <v>280557.24000000005</v>
      </c>
      <c r="G14" s="60"/>
    </row>
    <row r="15" spans="1:8" ht="93" customHeight="1">
      <c r="A15" s="20" t="s">
        <v>76</v>
      </c>
      <c r="B15" s="21" t="s">
        <v>77</v>
      </c>
      <c r="C15" s="6">
        <v>468330</v>
      </c>
      <c r="D15" s="48">
        <v>468330</v>
      </c>
      <c r="E15" s="57">
        <v>32355.34</v>
      </c>
      <c r="F15" s="10">
        <f t="shared" si="3"/>
        <v>-435974.66</v>
      </c>
      <c r="G15" s="60"/>
    </row>
    <row r="16" spans="1:8" ht="117.75" customHeight="1">
      <c r="A16" s="20" t="s">
        <v>78</v>
      </c>
      <c r="B16" s="21" t="s">
        <v>79</v>
      </c>
      <c r="C16" s="6">
        <v>78586.2</v>
      </c>
      <c r="D16" s="48">
        <v>78586.2</v>
      </c>
      <c r="E16" s="39">
        <v>152699.41</v>
      </c>
      <c r="F16" s="10">
        <f t="shared" si="3"/>
        <v>74113.210000000006</v>
      </c>
      <c r="G16" s="60"/>
    </row>
    <row r="17" spans="1:8" ht="105" customHeight="1">
      <c r="A17" s="20" t="s">
        <v>80</v>
      </c>
      <c r="B17" s="21" t="s">
        <v>81</v>
      </c>
      <c r="C17" s="6">
        <v>584.4</v>
      </c>
      <c r="D17" s="48">
        <v>584.4</v>
      </c>
      <c r="E17" s="39">
        <v>889.11</v>
      </c>
      <c r="F17" s="10">
        <f>E17-D17</f>
        <v>304.71000000000004</v>
      </c>
      <c r="G17" s="60"/>
    </row>
    <row r="18" spans="1:8" ht="112.5" customHeight="1">
      <c r="A18" s="22" t="s">
        <v>82</v>
      </c>
      <c r="B18" s="21" t="s">
        <v>83</v>
      </c>
      <c r="C18" s="6">
        <v>1179</v>
      </c>
      <c r="D18" s="48">
        <v>1179</v>
      </c>
      <c r="E18" s="57">
        <v>1309.8</v>
      </c>
      <c r="F18" s="10">
        <f t="shared" si="3"/>
        <v>130.79999999999995</v>
      </c>
      <c r="G18" s="60"/>
    </row>
    <row r="19" spans="1:8" ht="51" customHeight="1">
      <c r="A19" s="22" t="s">
        <v>84</v>
      </c>
      <c r="B19" s="21" t="s">
        <v>85</v>
      </c>
      <c r="C19" s="6">
        <v>39293.1</v>
      </c>
      <c r="D19" s="48">
        <v>39293.1</v>
      </c>
      <c r="E19" s="39">
        <v>222510.92</v>
      </c>
      <c r="F19" s="10">
        <f t="shared" si="3"/>
        <v>183217.82</v>
      </c>
      <c r="G19" s="60"/>
    </row>
    <row r="20" spans="1:8" ht="43.5" customHeight="1">
      <c r="A20" s="22" t="s">
        <v>86</v>
      </c>
      <c r="B20" s="21" t="s">
        <v>87</v>
      </c>
      <c r="C20" s="6">
        <v>298</v>
      </c>
      <c r="D20" s="48">
        <v>298</v>
      </c>
      <c r="E20" s="39">
        <v>2171.92</v>
      </c>
      <c r="F20" s="10">
        <f t="shared" si="3"/>
        <v>1873.92</v>
      </c>
      <c r="G20" s="60"/>
    </row>
    <row r="21" spans="1:8" ht="66.75" customHeight="1">
      <c r="A21" s="22" t="s">
        <v>88</v>
      </c>
      <c r="B21" s="21" t="s">
        <v>89</v>
      </c>
      <c r="C21" s="6">
        <v>1473</v>
      </c>
      <c r="D21" s="48">
        <v>1473</v>
      </c>
      <c r="E21" s="39">
        <v>150</v>
      </c>
      <c r="F21" s="10">
        <f>E21-D21</f>
        <v>-1323</v>
      </c>
      <c r="G21" s="60"/>
    </row>
    <row r="22" spans="1:8" ht="66.75" customHeight="1">
      <c r="A22" s="22" t="s">
        <v>144</v>
      </c>
      <c r="B22" s="21"/>
      <c r="C22" s="6"/>
      <c r="D22" s="48">
        <v>0</v>
      </c>
      <c r="E22" s="39">
        <v>311242.14</v>
      </c>
      <c r="F22" s="10">
        <f>E22-D22</f>
        <v>311242.14</v>
      </c>
      <c r="G22" s="60"/>
    </row>
    <row r="23" spans="1:8" ht="28.9" customHeight="1">
      <c r="A23" s="14" t="s">
        <v>10</v>
      </c>
      <c r="B23" s="15" t="s">
        <v>11</v>
      </c>
      <c r="C23" s="12">
        <f>C24</f>
        <v>432701.89999999997</v>
      </c>
      <c r="D23" s="49">
        <f t="shared" ref="D23:E23" si="4">D24</f>
        <v>432701.89999999997</v>
      </c>
      <c r="E23" s="40">
        <f t="shared" si="4"/>
        <v>464462.41000000003</v>
      </c>
      <c r="F23" s="12">
        <f>F24</f>
        <v>31760.510000000035</v>
      </c>
      <c r="G23" s="59">
        <f>E23/D23*100</f>
        <v>107.34004403493491</v>
      </c>
    </row>
    <row r="24" spans="1:8" ht="28.9" customHeight="1">
      <c r="A24" s="23" t="s">
        <v>12</v>
      </c>
      <c r="B24" s="9" t="s">
        <v>11</v>
      </c>
      <c r="C24" s="19">
        <f>C25+C26+C27+C28</f>
        <v>432701.89999999997</v>
      </c>
      <c r="D24" s="50">
        <f t="shared" ref="D24" si="5">D25+D26+D27+D28</f>
        <v>432701.89999999997</v>
      </c>
      <c r="E24" s="39">
        <f t="shared" ref="E24" si="6">E25+E26+E27+E28</f>
        <v>464462.41000000003</v>
      </c>
      <c r="F24" s="19">
        <f>F25+F26+F27+F28</f>
        <v>31760.510000000035</v>
      </c>
      <c r="G24" s="60"/>
    </row>
    <row r="25" spans="1:8" ht="57" customHeight="1">
      <c r="A25" s="4" t="s">
        <v>90</v>
      </c>
      <c r="B25" s="24" t="s">
        <v>91</v>
      </c>
      <c r="C25" s="6">
        <v>156843.28999999998</v>
      </c>
      <c r="D25" s="48">
        <v>156843.29</v>
      </c>
      <c r="E25" s="39">
        <v>214423.54</v>
      </c>
      <c r="F25" s="10">
        <f>E25-D25</f>
        <v>57580.25</v>
      </c>
      <c r="G25" s="60"/>
    </row>
    <row r="26" spans="1:8" ht="69" customHeight="1">
      <c r="A26" s="4" t="s">
        <v>92</v>
      </c>
      <c r="B26" s="24" t="s">
        <v>93</v>
      </c>
      <c r="C26" s="6">
        <v>1035.4100000000001</v>
      </c>
      <c r="D26" s="48">
        <v>1035.4100000000001</v>
      </c>
      <c r="E26" s="39">
        <v>1507.99</v>
      </c>
      <c r="F26" s="10">
        <f t="shared" ref="F26:F28" si="7">E26-D26</f>
        <v>472.57999999999993</v>
      </c>
      <c r="G26" s="60"/>
    </row>
    <row r="27" spans="1:8" ht="54.75" customHeight="1">
      <c r="A27" s="4" t="s">
        <v>94</v>
      </c>
      <c r="B27" s="5" t="s">
        <v>95</v>
      </c>
      <c r="C27" s="6">
        <v>303990.53999999998</v>
      </c>
      <c r="D27" s="48">
        <v>303990.53999999998</v>
      </c>
      <c r="E27" s="39">
        <v>285095.64</v>
      </c>
      <c r="F27" s="10">
        <f t="shared" si="7"/>
        <v>-18894.899999999965</v>
      </c>
      <c r="G27" s="60"/>
    </row>
    <row r="28" spans="1:8" ht="57.75" customHeight="1">
      <c r="A28" s="4" t="s">
        <v>96</v>
      </c>
      <c r="B28" s="5" t="s">
        <v>97</v>
      </c>
      <c r="C28" s="6">
        <v>-29167.34</v>
      </c>
      <c r="D28" s="48">
        <v>-29167.34</v>
      </c>
      <c r="E28" s="50">
        <v>-36564.76</v>
      </c>
      <c r="F28" s="10">
        <f t="shared" si="7"/>
        <v>-7397.4200000000019</v>
      </c>
      <c r="G28" s="60"/>
    </row>
    <row r="29" spans="1:8" ht="14.45" customHeight="1">
      <c r="A29" s="14" t="s">
        <v>13</v>
      </c>
      <c r="B29" s="15" t="s">
        <v>14</v>
      </c>
      <c r="C29" s="19">
        <f>C30+C34</f>
        <v>34498000</v>
      </c>
      <c r="D29" s="47">
        <f>D30+D34</f>
        <v>34498000</v>
      </c>
      <c r="E29" s="38">
        <f>E30+E34</f>
        <v>31027412.489999998</v>
      </c>
      <c r="F29" s="19">
        <f>F30+F34</f>
        <v>-3470587.5100000007</v>
      </c>
      <c r="G29" s="63">
        <f>E29/D29*100</f>
        <v>89.939742854658235</v>
      </c>
      <c r="H29" s="28">
        <f>E29-D29</f>
        <v>-3470587.5100000016</v>
      </c>
    </row>
    <row r="30" spans="1:8" ht="14.45" customHeight="1">
      <c r="A30" s="14" t="s">
        <v>15</v>
      </c>
      <c r="B30" s="15" t="s">
        <v>16</v>
      </c>
      <c r="C30" s="19">
        <f>C31+C32</f>
        <v>2120000</v>
      </c>
      <c r="D30" s="47">
        <f>D31+D32+D33</f>
        <v>2120000</v>
      </c>
      <c r="E30" s="47">
        <f t="shared" ref="E30:F30" si="8">E31+E32+E33</f>
        <v>1868236.6500000001</v>
      </c>
      <c r="F30" s="47">
        <f t="shared" si="8"/>
        <v>-251763.34999999998</v>
      </c>
      <c r="G30" s="60"/>
      <c r="H30" s="28">
        <f>E30-D30</f>
        <v>-251763.34999999986</v>
      </c>
    </row>
    <row r="31" spans="1:8" ht="43.35" customHeight="1">
      <c r="A31" s="23" t="s">
        <v>17</v>
      </c>
      <c r="B31" s="9" t="s">
        <v>18</v>
      </c>
      <c r="C31" s="6">
        <v>2075360</v>
      </c>
      <c r="D31" s="39">
        <v>2075360</v>
      </c>
      <c r="E31" s="39">
        <v>1860163.78</v>
      </c>
      <c r="F31" s="10">
        <f>E31-D31</f>
        <v>-215196.21999999997</v>
      </c>
      <c r="G31" s="60"/>
    </row>
    <row r="32" spans="1:8" ht="40.5" customHeight="1">
      <c r="A32" s="4" t="s">
        <v>98</v>
      </c>
      <c r="B32" s="21" t="s">
        <v>99</v>
      </c>
      <c r="C32" s="6">
        <v>44640</v>
      </c>
      <c r="D32" s="39">
        <v>44640</v>
      </c>
      <c r="E32" s="50">
        <v>-4464.13</v>
      </c>
      <c r="F32" s="10">
        <f>E32-D32</f>
        <v>-49104.13</v>
      </c>
      <c r="G32" s="60"/>
    </row>
    <row r="33" spans="1:8" ht="40.5" customHeight="1">
      <c r="A33" s="4" t="s">
        <v>145</v>
      </c>
      <c r="B33" s="21" t="s">
        <v>146</v>
      </c>
      <c r="C33" s="6"/>
      <c r="D33" s="39"/>
      <c r="E33" s="50">
        <v>12537</v>
      </c>
      <c r="F33" s="10">
        <f>E33-D33</f>
        <v>12537</v>
      </c>
      <c r="G33" s="60"/>
    </row>
    <row r="34" spans="1:8" ht="14.45" customHeight="1">
      <c r="A34" s="14" t="s">
        <v>19</v>
      </c>
      <c r="B34" s="15" t="s">
        <v>20</v>
      </c>
      <c r="C34" s="19">
        <f t="shared" ref="C34:F34" si="9">C35+C36+C38+C37</f>
        <v>32378000</v>
      </c>
      <c r="D34" s="47">
        <f>D35+D36+D38+D37</f>
        <v>32378000</v>
      </c>
      <c r="E34" s="38">
        <f t="shared" si="9"/>
        <v>29159175.84</v>
      </c>
      <c r="F34" s="19">
        <f t="shared" si="9"/>
        <v>-3218824.1600000006</v>
      </c>
      <c r="G34" s="63">
        <f>E34/D34*100</f>
        <v>90.058607202421399</v>
      </c>
      <c r="H34" s="28">
        <f>E34-D34</f>
        <v>-3218824.16</v>
      </c>
    </row>
    <row r="35" spans="1:8" ht="30" customHeight="1">
      <c r="A35" s="4" t="s">
        <v>100</v>
      </c>
      <c r="B35" s="9" t="s">
        <v>21</v>
      </c>
      <c r="C35" s="6">
        <v>28148615.82</v>
      </c>
      <c r="D35" s="48">
        <v>28148615.82</v>
      </c>
      <c r="E35" s="39">
        <v>27798735.68</v>
      </c>
      <c r="F35" s="10">
        <f>E35-D35</f>
        <v>-349880.1400000006</v>
      </c>
      <c r="G35" s="60"/>
    </row>
    <row r="36" spans="1:8" ht="39.75" customHeight="1">
      <c r="A36" s="4" t="s">
        <v>101</v>
      </c>
      <c r="B36" s="21" t="s">
        <v>102</v>
      </c>
      <c r="C36" s="6">
        <v>2542</v>
      </c>
      <c r="D36" s="48">
        <v>2542</v>
      </c>
      <c r="E36" s="39">
        <v>28278.26</v>
      </c>
      <c r="F36" s="10">
        <f t="shared" ref="F36:F38" si="10">E36-D36</f>
        <v>25736.26</v>
      </c>
      <c r="G36" s="60"/>
    </row>
    <row r="37" spans="1:8" ht="51" customHeight="1">
      <c r="A37" s="4" t="s">
        <v>103</v>
      </c>
      <c r="B37" s="21" t="s">
        <v>104</v>
      </c>
      <c r="C37" s="7">
        <v>3646934.48</v>
      </c>
      <c r="D37" s="48">
        <v>3646934.48</v>
      </c>
      <c r="E37" s="39">
        <v>1328890.8999999999</v>
      </c>
      <c r="F37" s="10">
        <f t="shared" si="10"/>
        <v>-2318043.58</v>
      </c>
      <c r="G37" s="60"/>
    </row>
    <row r="38" spans="1:8" ht="39" customHeight="1">
      <c r="A38" s="4" t="s">
        <v>105</v>
      </c>
      <c r="B38" s="21" t="s">
        <v>106</v>
      </c>
      <c r="C38" s="6">
        <v>579907.69999999995</v>
      </c>
      <c r="D38" s="48">
        <v>579907.69999999995</v>
      </c>
      <c r="E38" s="39">
        <v>3271</v>
      </c>
      <c r="F38" s="10">
        <f t="shared" si="10"/>
        <v>-576636.69999999995</v>
      </c>
      <c r="G38" s="60"/>
    </row>
    <row r="39" spans="1:8" ht="14.45" customHeight="1">
      <c r="A39" s="14" t="s">
        <v>22</v>
      </c>
      <c r="B39" s="15" t="s">
        <v>23</v>
      </c>
      <c r="C39" s="19">
        <f t="shared" ref="C39:F39" si="11">C40</f>
        <v>265000</v>
      </c>
      <c r="D39" s="47">
        <f t="shared" si="11"/>
        <v>265000</v>
      </c>
      <c r="E39" s="38">
        <f t="shared" si="11"/>
        <v>228800</v>
      </c>
      <c r="F39" s="19">
        <f t="shared" si="11"/>
        <v>-36200</v>
      </c>
      <c r="G39" s="63">
        <f>E39/D39*100</f>
        <v>86.339622641509436</v>
      </c>
      <c r="H39" s="28">
        <f>E39-D39</f>
        <v>-36200</v>
      </c>
    </row>
    <row r="40" spans="1:8" ht="28.9" customHeight="1">
      <c r="A40" s="14" t="s">
        <v>24</v>
      </c>
      <c r="B40" s="15" t="s">
        <v>25</v>
      </c>
      <c r="C40" s="19">
        <f t="shared" ref="C40:F40" si="12">C41</f>
        <v>265000</v>
      </c>
      <c r="D40" s="47">
        <f t="shared" si="12"/>
        <v>265000</v>
      </c>
      <c r="E40" s="38">
        <f t="shared" si="12"/>
        <v>228800</v>
      </c>
      <c r="F40" s="19">
        <f t="shared" si="12"/>
        <v>-36200</v>
      </c>
      <c r="G40" s="60"/>
    </row>
    <row r="41" spans="1:8" ht="72.599999999999994" customHeight="1">
      <c r="A41" s="23" t="s">
        <v>26</v>
      </c>
      <c r="B41" s="9" t="s">
        <v>27</v>
      </c>
      <c r="C41" s="6">
        <v>265000</v>
      </c>
      <c r="D41" s="48">
        <v>265000</v>
      </c>
      <c r="E41" s="39">
        <v>228800</v>
      </c>
      <c r="F41" s="10">
        <f>E41-D41</f>
        <v>-36200</v>
      </c>
      <c r="G41" s="60"/>
    </row>
    <row r="42" spans="1:8" ht="14.45" customHeight="1">
      <c r="A42" s="15" t="s">
        <v>0</v>
      </c>
      <c r="B42" s="17" t="s">
        <v>28</v>
      </c>
      <c r="C42" s="18">
        <f>C43+C53+C56+C61</f>
        <v>35728729.829999998</v>
      </c>
      <c r="D42" s="46">
        <f>D43+D53+D56+D61</f>
        <v>35728729.829999998</v>
      </c>
      <c r="E42" s="37">
        <f>E43+E53+E56+E61+E59+E60</f>
        <v>34256889.649999999</v>
      </c>
      <c r="F42" s="18">
        <f>F43+F53+F56+F61+F59+F60</f>
        <v>-1471840.1799999992</v>
      </c>
      <c r="G42" s="63">
        <f>E42/D42*100</f>
        <v>95.880513561486438</v>
      </c>
      <c r="H42" s="28">
        <f>E42-D42</f>
        <v>-1471840.1799999997</v>
      </c>
    </row>
    <row r="43" spans="1:8" ht="43.35" customHeight="1">
      <c r="A43" s="14" t="s">
        <v>29</v>
      </c>
      <c r="B43" s="15" t="s">
        <v>30</v>
      </c>
      <c r="C43" s="19">
        <f>C44+C48+C50+C51</f>
        <v>25972697.089999996</v>
      </c>
      <c r="D43" s="47">
        <f>D44+D48+D50+D51+D49</f>
        <v>25972697.089999996</v>
      </c>
      <c r="E43" s="47">
        <f t="shared" ref="E43:F43" si="13">E44+E48+E50+E51+E49</f>
        <v>26444141.410000004</v>
      </c>
      <c r="F43" s="47">
        <f t="shared" si="13"/>
        <v>471444.32000000135</v>
      </c>
      <c r="G43" s="60"/>
    </row>
    <row r="44" spans="1:8" ht="72.599999999999994" customHeight="1">
      <c r="A44" s="14" t="s">
        <v>31</v>
      </c>
      <c r="B44" s="15" t="s">
        <v>32</v>
      </c>
      <c r="C44" s="12">
        <f>C45+C46+C47</f>
        <v>8299637.5599999996</v>
      </c>
      <c r="D44" s="51">
        <f>D45+D46+D47</f>
        <v>8299637.5599999996</v>
      </c>
      <c r="E44" s="51">
        <f t="shared" ref="E44:F44" si="14">E45+E46+E47</f>
        <v>8948074.5099999998</v>
      </c>
      <c r="F44" s="51">
        <f t="shared" si="14"/>
        <v>648436.95000000088</v>
      </c>
      <c r="G44" s="60"/>
    </row>
    <row r="45" spans="1:8" ht="72.599999999999994" customHeight="1">
      <c r="A45" s="23" t="s">
        <v>33</v>
      </c>
      <c r="B45" s="9" t="s">
        <v>34</v>
      </c>
      <c r="C45" s="6">
        <v>7544037.5599999996</v>
      </c>
      <c r="D45" s="39">
        <v>7544037.5599999996</v>
      </c>
      <c r="E45" s="39">
        <v>7789507.9000000004</v>
      </c>
      <c r="F45" s="10">
        <f>E45-D45</f>
        <v>245470.34000000078</v>
      </c>
      <c r="G45" s="64">
        <f>E45/D45*100</f>
        <v>103.25383242126914</v>
      </c>
    </row>
    <row r="46" spans="1:8" ht="72.599999999999994" customHeight="1">
      <c r="A46" s="23" t="s">
        <v>35</v>
      </c>
      <c r="B46" s="9" t="s">
        <v>36</v>
      </c>
      <c r="C46" s="6">
        <v>755600</v>
      </c>
      <c r="D46" s="48">
        <v>755600</v>
      </c>
      <c r="E46" s="39">
        <v>1162635.3500000001</v>
      </c>
      <c r="F46" s="10">
        <f>E46-D46</f>
        <v>407035.35000000009</v>
      </c>
      <c r="G46" s="64">
        <f>E46/D46*100</f>
        <v>153.86915696135523</v>
      </c>
    </row>
    <row r="47" spans="1:8" ht="57.6" customHeight="1">
      <c r="A47" s="23" t="s">
        <v>37</v>
      </c>
      <c r="B47" s="9" t="s">
        <v>38</v>
      </c>
      <c r="C47" s="6">
        <v>0</v>
      </c>
      <c r="D47" s="48"/>
      <c r="E47" s="39">
        <v>-4068.74</v>
      </c>
      <c r="F47" s="10">
        <f>C47+E47</f>
        <v>-4068.74</v>
      </c>
      <c r="G47" s="60"/>
    </row>
    <row r="48" spans="1:8" ht="33" customHeight="1">
      <c r="A48" s="4" t="s">
        <v>116</v>
      </c>
      <c r="B48" s="9" t="s">
        <v>117</v>
      </c>
      <c r="C48" s="6">
        <v>12576658.699999999</v>
      </c>
      <c r="D48" s="48">
        <v>12576658.699999999</v>
      </c>
      <c r="E48" s="39">
        <v>11793762.01</v>
      </c>
      <c r="F48" s="10">
        <f>E48-D48</f>
        <v>-782896.68999999948</v>
      </c>
      <c r="G48" s="64">
        <f>E48/D48*100</f>
        <v>93.775002497284916</v>
      </c>
    </row>
    <row r="49" spans="1:7" ht="51" customHeight="1">
      <c r="A49" s="4" t="s">
        <v>147</v>
      </c>
      <c r="B49" s="24" t="s">
        <v>148</v>
      </c>
      <c r="C49" s="6"/>
      <c r="D49" s="48"/>
      <c r="E49" s="39">
        <v>238.39</v>
      </c>
      <c r="F49" s="10">
        <f>E49-D49</f>
        <v>238.39</v>
      </c>
      <c r="G49" s="59"/>
    </row>
    <row r="50" spans="1:7" ht="47.25" customHeight="1">
      <c r="A50" s="4" t="s">
        <v>132</v>
      </c>
      <c r="B50" s="9" t="s">
        <v>133</v>
      </c>
      <c r="C50" s="6">
        <v>1971200.83</v>
      </c>
      <c r="D50" s="48">
        <v>1971200.83</v>
      </c>
      <c r="E50" s="39">
        <v>1971200.83</v>
      </c>
      <c r="F50" s="10">
        <f>D50-E50</f>
        <v>0</v>
      </c>
      <c r="G50" s="64">
        <f>E50/D50*100</f>
        <v>100</v>
      </c>
    </row>
    <row r="51" spans="1:7" ht="72.599999999999994" customHeight="1">
      <c r="A51" s="14" t="s">
        <v>39</v>
      </c>
      <c r="B51" s="15" t="s">
        <v>40</v>
      </c>
      <c r="C51" s="12">
        <f t="shared" ref="C51:F51" si="15">C52</f>
        <v>3125200</v>
      </c>
      <c r="D51" s="51">
        <f t="shared" si="15"/>
        <v>3125200</v>
      </c>
      <c r="E51" s="40">
        <f t="shared" si="15"/>
        <v>3730865.67</v>
      </c>
      <c r="F51" s="12">
        <f t="shared" si="15"/>
        <v>605665.66999999993</v>
      </c>
      <c r="G51" s="64">
        <f>E51/D51*100</f>
        <v>119.38006111608857</v>
      </c>
    </row>
    <row r="52" spans="1:7" ht="72.599999999999994" customHeight="1">
      <c r="A52" s="23" t="s">
        <v>41</v>
      </c>
      <c r="B52" s="9" t="s">
        <v>42</v>
      </c>
      <c r="C52" s="6">
        <v>3125200</v>
      </c>
      <c r="D52" s="48">
        <v>3125200</v>
      </c>
      <c r="E52" s="39">
        <v>3730865.67</v>
      </c>
      <c r="F52" s="10">
        <f>E52-D52</f>
        <v>605665.66999999993</v>
      </c>
      <c r="G52" s="64">
        <f>E52/D52*100</f>
        <v>119.38006111608857</v>
      </c>
    </row>
    <row r="53" spans="1:7" ht="28.9" customHeight="1">
      <c r="A53" s="14" t="s">
        <v>43</v>
      </c>
      <c r="B53" s="15" t="s">
        <v>44</v>
      </c>
      <c r="C53" s="12">
        <f t="shared" ref="C53:F53" si="16">C54</f>
        <v>8840872.7400000002</v>
      </c>
      <c r="D53" s="51">
        <f t="shared" si="16"/>
        <v>8840872.7400000002</v>
      </c>
      <c r="E53" s="40">
        <f t="shared" si="16"/>
        <v>6637711.2199999997</v>
      </c>
      <c r="F53" s="12">
        <f t="shared" si="16"/>
        <v>-2203161.5200000005</v>
      </c>
      <c r="G53" s="64">
        <f>E53/D53*100</f>
        <v>75.079818646954081</v>
      </c>
    </row>
    <row r="54" spans="1:7" ht="14.45" customHeight="1">
      <c r="A54" s="14" t="s">
        <v>45</v>
      </c>
      <c r="B54" s="15" t="s">
        <v>46</v>
      </c>
      <c r="C54" s="12">
        <f>C55</f>
        <v>8840872.7400000002</v>
      </c>
      <c r="D54" s="51">
        <f>D55</f>
        <v>8840872.7400000002</v>
      </c>
      <c r="E54" s="40">
        <f t="shared" ref="E54" si="17">E55</f>
        <v>6637711.2199999997</v>
      </c>
      <c r="F54" s="12">
        <f>F55</f>
        <v>-2203161.5200000005</v>
      </c>
      <c r="G54" s="60"/>
    </row>
    <row r="55" spans="1:7" ht="28.9" customHeight="1">
      <c r="A55" s="23" t="s">
        <v>47</v>
      </c>
      <c r="B55" s="9" t="s">
        <v>48</v>
      </c>
      <c r="C55" s="6">
        <v>8840872.7400000002</v>
      </c>
      <c r="D55" s="48">
        <v>8840872.7400000002</v>
      </c>
      <c r="E55" s="39">
        <v>6637711.2199999997</v>
      </c>
      <c r="F55" s="10">
        <f>E55-D55</f>
        <v>-2203161.5200000005</v>
      </c>
      <c r="G55" s="64">
        <f>E55/D55*100</f>
        <v>75.079818646954081</v>
      </c>
    </row>
    <row r="56" spans="1:7" ht="28.9" customHeight="1">
      <c r="A56" s="14" t="s">
        <v>49</v>
      </c>
      <c r="B56" s="15" t="s">
        <v>50</v>
      </c>
      <c r="C56" s="12">
        <f t="shared" ref="C56:F56" si="18">C57</f>
        <v>650000</v>
      </c>
      <c r="D56" s="51">
        <f t="shared" si="18"/>
        <v>650000</v>
      </c>
      <c r="E56" s="40">
        <f t="shared" si="18"/>
        <v>258990.07999999999</v>
      </c>
      <c r="F56" s="12">
        <f t="shared" si="18"/>
        <v>-391009.92000000004</v>
      </c>
      <c r="G56" s="60"/>
    </row>
    <row r="57" spans="1:7" ht="57.6" customHeight="1">
      <c r="A57" s="14" t="s">
        <v>51</v>
      </c>
      <c r="B57" s="15" t="s">
        <v>52</v>
      </c>
      <c r="C57" s="12">
        <f t="shared" ref="C57:F57" si="19">C58</f>
        <v>650000</v>
      </c>
      <c r="D57" s="51">
        <f t="shared" si="19"/>
        <v>650000</v>
      </c>
      <c r="E57" s="40">
        <f t="shared" si="19"/>
        <v>258990.07999999999</v>
      </c>
      <c r="F57" s="12">
        <f t="shared" si="19"/>
        <v>-391009.92000000004</v>
      </c>
      <c r="G57" s="60"/>
    </row>
    <row r="58" spans="1:7" ht="43.35" customHeight="1">
      <c r="A58" s="23" t="s">
        <v>53</v>
      </c>
      <c r="B58" s="9" t="s">
        <v>54</v>
      </c>
      <c r="C58" s="6">
        <v>650000</v>
      </c>
      <c r="D58" s="48">
        <v>650000</v>
      </c>
      <c r="E58" s="39">
        <v>258990.07999999999</v>
      </c>
      <c r="F58" s="10">
        <f>E58-D58</f>
        <v>-391009.92000000004</v>
      </c>
      <c r="G58" s="64">
        <f>E58/D58*100</f>
        <v>39.844627692307689</v>
      </c>
    </row>
    <row r="59" spans="1:7" ht="43.35" customHeight="1">
      <c r="A59" s="4" t="s">
        <v>136</v>
      </c>
      <c r="B59" s="24" t="s">
        <v>139</v>
      </c>
      <c r="C59" s="6"/>
      <c r="D59" s="48"/>
      <c r="E59" s="39">
        <v>521259.33</v>
      </c>
      <c r="F59" s="10">
        <f>E59</f>
        <v>521259.33</v>
      </c>
      <c r="G59" s="60"/>
    </row>
    <row r="60" spans="1:7" ht="43.35" customHeight="1">
      <c r="A60" s="4" t="s">
        <v>137</v>
      </c>
      <c r="B60" s="24" t="s">
        <v>138</v>
      </c>
      <c r="C60" s="6"/>
      <c r="D60" s="48"/>
      <c r="E60" s="39">
        <v>158815.65</v>
      </c>
      <c r="F60" s="10">
        <f>E60</f>
        <v>158815.65</v>
      </c>
      <c r="G60" s="60"/>
    </row>
    <row r="61" spans="1:7" ht="14.45" customHeight="1">
      <c r="A61" s="14" t="s">
        <v>55</v>
      </c>
      <c r="B61" s="15" t="s">
        <v>56</v>
      </c>
      <c r="C61" s="40">
        <f>C62+C64</f>
        <v>265160</v>
      </c>
      <c r="D61" s="49">
        <f>D62+D64</f>
        <v>265160</v>
      </c>
      <c r="E61" s="40">
        <f>E62+E64</f>
        <v>235971.96000000002</v>
      </c>
      <c r="F61" s="40">
        <f>F62+F64</f>
        <v>-29188.039999999994</v>
      </c>
      <c r="G61" s="63">
        <f>E61/D61*100</f>
        <v>88.992291446673704</v>
      </c>
    </row>
    <row r="62" spans="1:7" ht="14.45" customHeight="1">
      <c r="A62" s="14" t="s">
        <v>57</v>
      </c>
      <c r="B62" s="15" t="s">
        <v>58</v>
      </c>
      <c r="C62" s="12">
        <f>C63</f>
        <v>140000</v>
      </c>
      <c r="D62" s="51">
        <f>D63</f>
        <v>140000</v>
      </c>
      <c r="E62" s="40">
        <f t="shared" ref="E62" si="20">E63</f>
        <v>110811.96</v>
      </c>
      <c r="F62" s="12">
        <f>F63</f>
        <v>-29188.039999999994</v>
      </c>
      <c r="G62" s="60"/>
    </row>
    <row r="63" spans="1:7" ht="14.25" customHeight="1">
      <c r="A63" s="23" t="s">
        <v>59</v>
      </c>
      <c r="B63" s="9" t="s">
        <v>60</v>
      </c>
      <c r="C63" s="6">
        <v>140000</v>
      </c>
      <c r="D63" s="48">
        <v>140000</v>
      </c>
      <c r="E63" s="39">
        <v>110811.96</v>
      </c>
      <c r="F63" s="10">
        <f>E63-D63</f>
        <v>-29188.039999999994</v>
      </c>
      <c r="G63" s="60"/>
    </row>
    <row r="64" spans="1:7" ht="29.25" customHeight="1">
      <c r="A64" s="4" t="s">
        <v>127</v>
      </c>
      <c r="B64" s="24" t="s">
        <v>128</v>
      </c>
      <c r="C64" s="6">
        <v>125160</v>
      </c>
      <c r="D64" s="48">
        <v>125160</v>
      </c>
      <c r="E64" s="39">
        <v>125160</v>
      </c>
      <c r="F64" s="10">
        <f>D64-E64</f>
        <v>0</v>
      </c>
      <c r="G64" s="60"/>
    </row>
    <row r="65" spans="1:8" ht="14.45" customHeight="1">
      <c r="A65" s="14" t="s">
        <v>0</v>
      </c>
      <c r="B65" s="17" t="s">
        <v>61</v>
      </c>
      <c r="C65" s="25">
        <f>C66+C76</f>
        <v>108321388.03</v>
      </c>
      <c r="D65" s="52">
        <f>D66+D76</f>
        <v>101659709.92</v>
      </c>
      <c r="E65" s="41">
        <f>E66+E76</f>
        <v>101647015.03999999</v>
      </c>
      <c r="F65" s="25">
        <f>F66+F76</f>
        <v>-12694.879999999888</v>
      </c>
      <c r="G65" s="59">
        <f>E65/D65*100</f>
        <v>99.987512378296188</v>
      </c>
      <c r="H65" s="28">
        <f>E65-D65</f>
        <v>-12694.880000010133</v>
      </c>
    </row>
    <row r="66" spans="1:8" ht="31.5" customHeight="1">
      <c r="A66" s="14" t="s">
        <v>62</v>
      </c>
      <c r="B66" s="15" t="s">
        <v>63</v>
      </c>
      <c r="C66" s="38">
        <f>C68+C73+C71+C72+C74+C70+C69+C67</f>
        <v>71148043.609999999</v>
      </c>
      <c r="D66" s="53">
        <f>D68+D73+D71+D72+D74+D70+D69+D67+D75</f>
        <v>64486365.5</v>
      </c>
      <c r="E66" s="53">
        <f t="shared" ref="E66:F66" si="21">E68+E73+E71+E72+E74+E70+E69+E67+E75</f>
        <v>64473670.619999997</v>
      </c>
      <c r="F66" s="53">
        <f t="shared" si="21"/>
        <v>-12694.879999999888</v>
      </c>
      <c r="G66" s="60"/>
      <c r="H66" s="28"/>
    </row>
    <row r="67" spans="1:8" ht="65.25" customHeight="1">
      <c r="A67" s="4" t="s">
        <v>129</v>
      </c>
      <c r="B67" s="32" t="s">
        <v>130</v>
      </c>
      <c r="C67" s="26">
        <v>2538975.5</v>
      </c>
      <c r="D67" s="62">
        <v>2538975.5</v>
      </c>
      <c r="E67" s="43">
        <v>2526280.62</v>
      </c>
      <c r="F67" s="11">
        <f>E67-D67</f>
        <v>-12694.879999999888</v>
      </c>
      <c r="G67" s="60"/>
      <c r="H67" s="28"/>
    </row>
    <row r="68" spans="1:8" ht="28.9" customHeight="1">
      <c r="A68" s="23" t="s">
        <v>64</v>
      </c>
      <c r="B68" s="9" t="s">
        <v>65</v>
      </c>
      <c r="C68" s="7">
        <f>39500000+4500000</f>
        <v>44000000</v>
      </c>
      <c r="D68" s="54">
        <v>38500000</v>
      </c>
      <c r="E68" s="39">
        <v>38500000</v>
      </c>
      <c r="F68" s="11">
        <f>D68-E68</f>
        <v>0</v>
      </c>
      <c r="G68" s="60"/>
    </row>
    <row r="69" spans="1:8" ht="60" customHeight="1">
      <c r="A69" s="4" t="s">
        <v>122</v>
      </c>
      <c r="B69" s="24" t="s">
        <v>123</v>
      </c>
      <c r="C69" s="7">
        <v>3000000</v>
      </c>
      <c r="D69" s="54">
        <v>3000000</v>
      </c>
      <c r="E69" s="39">
        <v>3000000</v>
      </c>
      <c r="F69" s="11">
        <f t="shared" ref="F69:F71" si="22">D69-E69</f>
        <v>0</v>
      </c>
      <c r="G69" s="60"/>
    </row>
    <row r="70" spans="1:8" ht="28.9" customHeight="1">
      <c r="A70" s="4" t="s">
        <v>120</v>
      </c>
      <c r="B70" s="24" t="s">
        <v>121</v>
      </c>
      <c r="C70" s="7">
        <v>218395.4</v>
      </c>
      <c r="D70" s="54">
        <v>218395.4</v>
      </c>
      <c r="E70" s="39">
        <v>218395.4</v>
      </c>
      <c r="F70" s="11">
        <f t="shared" si="22"/>
        <v>0</v>
      </c>
      <c r="G70" s="60"/>
    </row>
    <row r="71" spans="1:8" ht="55.5" customHeight="1">
      <c r="A71" s="23" t="s">
        <v>110</v>
      </c>
      <c r="B71" s="9" t="s">
        <v>111</v>
      </c>
      <c r="C71" s="7">
        <v>709253</v>
      </c>
      <c r="D71" s="54">
        <v>709253</v>
      </c>
      <c r="E71" s="39">
        <v>709253</v>
      </c>
      <c r="F71" s="11">
        <f t="shared" si="22"/>
        <v>0</v>
      </c>
      <c r="G71" s="60"/>
    </row>
    <row r="72" spans="1:8" ht="42" customHeight="1">
      <c r="A72" s="23" t="s">
        <v>112</v>
      </c>
      <c r="B72" s="9" t="s">
        <v>113</v>
      </c>
      <c r="C72" s="7">
        <v>154500</v>
      </c>
      <c r="D72" s="54">
        <v>154500</v>
      </c>
      <c r="E72" s="39">
        <v>154500</v>
      </c>
      <c r="F72" s="11">
        <f>E72-D72</f>
        <v>0</v>
      </c>
      <c r="G72" s="60"/>
    </row>
    <row r="73" spans="1:8" ht="39.75" customHeight="1">
      <c r="A73" s="23" t="s">
        <v>107</v>
      </c>
      <c r="B73" s="9" t="s">
        <v>108</v>
      </c>
      <c r="C73" s="7">
        <v>3629600</v>
      </c>
      <c r="D73" s="54">
        <v>3641300</v>
      </c>
      <c r="E73" s="39">
        <v>3641300</v>
      </c>
      <c r="F73" s="11">
        <f t="shared" ref="F73:F74" si="23">E73-D73</f>
        <v>0</v>
      </c>
      <c r="G73" s="60"/>
    </row>
    <row r="74" spans="1:8" ht="48" customHeight="1">
      <c r="A74" s="23" t="s">
        <v>114</v>
      </c>
      <c r="B74" s="9" t="s">
        <v>115</v>
      </c>
      <c r="C74" s="7">
        <f>16743891.71+153428</f>
        <v>16897319.710000001</v>
      </c>
      <c r="D74" s="54">
        <v>15584521.6</v>
      </c>
      <c r="E74" s="39">
        <v>15584521.6</v>
      </c>
      <c r="F74" s="11">
        <f t="shared" si="23"/>
        <v>0</v>
      </c>
      <c r="G74" s="60"/>
    </row>
    <row r="75" spans="1:8" ht="48" customHeight="1">
      <c r="A75" s="4" t="s">
        <v>142</v>
      </c>
      <c r="B75" s="24" t="s">
        <v>143</v>
      </c>
      <c r="C75" s="7"/>
      <c r="D75" s="54">
        <v>139420</v>
      </c>
      <c r="E75" s="39">
        <v>139420</v>
      </c>
      <c r="F75" s="11"/>
      <c r="G75" s="60"/>
    </row>
    <row r="76" spans="1:8" ht="14.45" customHeight="1">
      <c r="A76" s="14" t="s">
        <v>66</v>
      </c>
      <c r="B76" s="15" t="s">
        <v>67</v>
      </c>
      <c r="C76" s="12">
        <f t="shared" ref="C76:F76" si="24">C77</f>
        <v>37173344.420000002</v>
      </c>
      <c r="D76" s="51">
        <f t="shared" si="24"/>
        <v>37173344.420000002</v>
      </c>
      <c r="E76" s="12">
        <f t="shared" si="24"/>
        <v>37173344.420000002</v>
      </c>
      <c r="F76" s="12">
        <f t="shared" si="24"/>
        <v>0</v>
      </c>
      <c r="G76" s="59">
        <f>E76/D76*100</f>
        <v>100</v>
      </c>
    </row>
    <row r="77" spans="1:8" ht="28.9" customHeight="1">
      <c r="A77" s="14" t="s">
        <v>68</v>
      </c>
      <c r="B77" s="15" t="s">
        <v>131</v>
      </c>
      <c r="C77" s="12">
        <f t="shared" ref="C77:D77" si="25">C78+C79+C80+C81</f>
        <v>37173344.420000002</v>
      </c>
      <c r="D77" s="51">
        <f t="shared" si="25"/>
        <v>37173344.420000002</v>
      </c>
      <c r="E77" s="12">
        <f t="shared" ref="E77:F77" si="26">E78+E79+E80+E81</f>
        <v>37173344.420000002</v>
      </c>
      <c r="F77" s="12">
        <f t="shared" si="26"/>
        <v>0</v>
      </c>
      <c r="G77" s="60"/>
    </row>
    <row r="78" spans="1:8" ht="42.75" customHeight="1">
      <c r="A78" s="4" t="s">
        <v>124</v>
      </c>
      <c r="B78" s="32" t="s">
        <v>125</v>
      </c>
      <c r="C78" s="33">
        <v>0</v>
      </c>
      <c r="D78" s="55"/>
      <c r="E78" s="42"/>
      <c r="F78" s="33">
        <f>C78+E78</f>
        <v>0</v>
      </c>
      <c r="G78" s="60"/>
    </row>
    <row r="79" spans="1:8" ht="42.75" customHeight="1">
      <c r="A79" s="4" t="s">
        <v>126</v>
      </c>
      <c r="B79" s="9" t="s">
        <v>70</v>
      </c>
      <c r="C79" s="33">
        <v>40000000</v>
      </c>
      <c r="D79" s="55">
        <v>40000000</v>
      </c>
      <c r="E79" s="42">
        <v>40000000</v>
      </c>
      <c r="F79" s="33">
        <f>E79-D79</f>
        <v>0</v>
      </c>
      <c r="G79" s="60"/>
    </row>
    <row r="80" spans="1:8" ht="14.25" customHeight="1">
      <c r="A80" s="23" t="s">
        <v>69</v>
      </c>
      <c r="B80" s="9" t="s">
        <v>70</v>
      </c>
      <c r="C80" s="6">
        <v>0</v>
      </c>
      <c r="D80" s="48"/>
      <c r="E80" s="39"/>
      <c r="F80" s="33">
        <f>C80+E80</f>
        <v>0</v>
      </c>
      <c r="G80" s="60"/>
    </row>
    <row r="81" spans="1:8" ht="14.25" customHeight="1">
      <c r="A81" s="29" t="s">
        <v>118</v>
      </c>
      <c r="B81" s="30" t="s">
        <v>119</v>
      </c>
      <c r="C81" s="6">
        <v>-2826655.58</v>
      </c>
      <c r="D81" s="48">
        <v>-2826655.58</v>
      </c>
      <c r="E81" s="39">
        <v>-2826655.58</v>
      </c>
      <c r="F81" s="10">
        <f>C81-E81</f>
        <v>0</v>
      </c>
      <c r="G81" s="60"/>
    </row>
    <row r="82" spans="1:8" ht="21.6" customHeight="1">
      <c r="A82" s="67" t="s">
        <v>71</v>
      </c>
      <c r="B82" s="67"/>
      <c r="C82" s="27">
        <f>C10+C42+C65</f>
        <v>308025819.75999999</v>
      </c>
      <c r="D82" s="56">
        <f>D10+D42+D65</f>
        <v>301364141.65000004</v>
      </c>
      <c r="E82" s="36">
        <f>E10+E42+E65</f>
        <v>300904460.10000002</v>
      </c>
      <c r="F82" s="27">
        <f>E82-D82</f>
        <v>-459681.55000001192</v>
      </c>
      <c r="G82" s="59">
        <f>E82/D82*100</f>
        <v>99.847466408085836</v>
      </c>
      <c r="H82" s="34"/>
    </row>
    <row r="83" spans="1:8">
      <c r="D83" s="28"/>
    </row>
    <row r="84" spans="1:8">
      <c r="F84" s="28"/>
    </row>
    <row r="85" spans="1:8">
      <c r="F85" s="28"/>
    </row>
  </sheetData>
  <mergeCells count="2">
    <mergeCell ref="A82:B82"/>
    <mergeCell ref="A6:G6"/>
  </mergeCells>
  <pageMargins left="1.1811023622047245" right="0.11811023622047245" top="0.39370078740157483" bottom="0.39370078740157483" header="0.31496062992125984" footer="0.31496062992125984"/>
  <pageSetup paperSize="9" scale="58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</vt:lpstr>
      <vt:lpstr>Табл.!Заголовки_для_печати</vt:lpstr>
      <vt:lpstr>Табл.!Область_печати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2022-02-02T01:25:26Z</cp:lastPrinted>
  <dcterms:created xsi:type="dcterms:W3CDTF">2006-09-16T00:00:00Z</dcterms:created>
  <dcterms:modified xsi:type="dcterms:W3CDTF">2022-02-04T00:10:24Z</dcterms:modified>
</cp:coreProperties>
</file>