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80" yWindow="30" windowWidth="14130" windowHeight="12315"/>
  </bookViews>
  <sheets>
    <sheet name="Табл. 1.1" sheetId="1" r:id="rId1"/>
    <sheet name="Табл. 1.2" sheetId="2" r:id="rId2"/>
  </sheets>
  <definedNames>
    <definedName name="_xlnm.Print_Titles" localSheetId="0">'Табл. 1.1'!$2:$6</definedName>
    <definedName name="_xlnm.Print_Titles" localSheetId="1">'Табл. 1.2'!$3:$6</definedName>
    <definedName name="_xlnm.Print_Area" localSheetId="0">'Табл. 1.1'!$A$1:$E$65</definedName>
    <definedName name="_xlnm.Print_Area" localSheetId="1">'Табл. 1.2'!$A$1:$H$57</definedName>
  </definedNames>
  <calcPr calcId="125725"/>
</workbook>
</file>

<file path=xl/calcChain.xml><?xml version="1.0" encoding="utf-8"?>
<calcChain xmlns="http://schemas.openxmlformats.org/spreadsheetml/2006/main">
  <c r="H48" i="2"/>
  <c r="G48"/>
  <c r="E48"/>
  <c r="D48"/>
  <c r="H53"/>
  <c r="E53"/>
  <c r="H51"/>
  <c r="H50"/>
  <c r="E51"/>
  <c r="E47" s="1"/>
  <c r="E57" s="1"/>
  <c r="E50"/>
  <c r="D52"/>
  <c r="H56"/>
  <c r="E56"/>
  <c r="G54"/>
  <c r="H54"/>
  <c r="D54"/>
  <c r="E54"/>
  <c r="H52"/>
  <c r="E52"/>
  <c r="H49"/>
  <c r="E49"/>
  <c r="D47"/>
  <c r="D57" s="1"/>
  <c r="F48"/>
  <c r="F47"/>
  <c r="H46"/>
  <c r="E46"/>
  <c r="G45"/>
  <c r="H45"/>
  <c r="D45"/>
  <c r="E45"/>
  <c r="G44"/>
  <c r="H44"/>
  <c r="D44"/>
  <c r="E44"/>
  <c r="E30" s="1"/>
  <c r="H43"/>
  <c r="E43"/>
  <c r="G42"/>
  <c r="H42"/>
  <c r="D42"/>
  <c r="E42"/>
  <c r="G41"/>
  <c r="H41"/>
  <c r="D41"/>
  <c r="E41"/>
  <c r="H40"/>
  <c r="E40"/>
  <c r="G39"/>
  <c r="H39"/>
  <c r="D39"/>
  <c r="E39"/>
  <c r="G38"/>
  <c r="H38"/>
  <c r="D38"/>
  <c r="E38"/>
  <c r="H37"/>
  <c r="E37"/>
  <c r="G36"/>
  <c r="H36"/>
  <c r="D36"/>
  <c r="E36"/>
  <c r="H35"/>
  <c r="E35"/>
  <c r="H34"/>
  <c r="E34"/>
  <c r="H33"/>
  <c r="E33"/>
  <c r="G32"/>
  <c r="H32"/>
  <c r="D32"/>
  <c r="E32"/>
  <c r="G31"/>
  <c r="H31"/>
  <c r="D31"/>
  <c r="E31"/>
  <c r="G30"/>
  <c r="D30"/>
  <c r="H29"/>
  <c r="E29"/>
  <c r="G28"/>
  <c r="H28"/>
  <c r="G27"/>
  <c r="H27"/>
  <c r="D28"/>
  <c r="E28"/>
  <c r="D27"/>
  <c r="E27"/>
  <c r="H24"/>
  <c r="H25"/>
  <c r="H26"/>
  <c r="H23"/>
  <c r="E24"/>
  <c r="E25"/>
  <c r="E26"/>
  <c r="E23"/>
  <c r="G22"/>
  <c r="H22"/>
  <c r="D22"/>
  <c r="E22"/>
  <c r="E18" s="1"/>
  <c r="H21"/>
  <c r="H20"/>
  <c r="E21"/>
  <c r="E20"/>
  <c r="G19"/>
  <c r="H19"/>
  <c r="H18" s="1"/>
  <c r="G18"/>
  <c r="D19"/>
  <c r="E19"/>
  <c r="D18"/>
  <c r="H14"/>
  <c r="H15"/>
  <c r="H16"/>
  <c r="H17"/>
  <c r="E14"/>
  <c r="E15"/>
  <c r="E16"/>
  <c r="E17"/>
  <c r="H13"/>
  <c r="E13"/>
  <c r="H11"/>
  <c r="E11"/>
  <c r="G12"/>
  <c r="H12"/>
  <c r="D12"/>
  <c r="E12"/>
  <c r="G10"/>
  <c r="G9" s="1"/>
  <c r="H10"/>
  <c r="H9" s="1"/>
  <c r="D10"/>
  <c r="D9" s="1"/>
  <c r="D8" s="1"/>
  <c r="D7" s="1"/>
  <c r="E10"/>
  <c r="E9" s="1"/>
  <c r="E56" i="1"/>
  <c r="D56"/>
  <c r="E61"/>
  <c r="D9"/>
  <c r="E9"/>
  <c r="D10"/>
  <c r="E10"/>
  <c r="E18"/>
  <c r="E17"/>
  <c r="E16"/>
  <c r="E15"/>
  <c r="E14"/>
  <c r="E13"/>
  <c r="E12"/>
  <c r="E11"/>
  <c r="E19"/>
  <c r="D20"/>
  <c r="E20"/>
  <c r="D21"/>
  <c r="E21"/>
  <c r="E24"/>
  <c r="E23"/>
  <c r="E22"/>
  <c r="E25"/>
  <c r="D26"/>
  <c r="E26"/>
  <c r="D27"/>
  <c r="E27"/>
  <c r="E28"/>
  <c r="E29"/>
  <c r="D30"/>
  <c r="E30"/>
  <c r="E33"/>
  <c r="E32"/>
  <c r="E31"/>
  <c r="E34"/>
  <c r="D35"/>
  <c r="E35"/>
  <c r="D36"/>
  <c r="E36"/>
  <c r="E37"/>
  <c r="E39"/>
  <c r="D40"/>
  <c r="E40"/>
  <c r="E41"/>
  <c r="E42"/>
  <c r="E43"/>
  <c r="D44"/>
  <c r="E44"/>
  <c r="E45"/>
  <c r="D46"/>
  <c r="E46"/>
  <c r="D47"/>
  <c r="E47"/>
  <c r="E48"/>
  <c r="D49"/>
  <c r="E49"/>
  <c r="D50"/>
  <c r="E50"/>
  <c r="E51"/>
  <c r="E54"/>
  <c r="E60"/>
  <c r="E59"/>
  <c r="E58"/>
  <c r="E57"/>
  <c r="D60"/>
  <c r="H47" i="2" l="1"/>
  <c r="H57" s="1"/>
  <c r="G47"/>
  <c r="G57" s="1"/>
  <c r="H30"/>
  <c r="E8"/>
  <c r="E7" s="1"/>
  <c r="H8"/>
  <c r="H7" s="1"/>
  <c r="G8"/>
  <c r="G7" s="1"/>
  <c r="D63" i="1"/>
  <c r="E63"/>
  <c r="D62"/>
  <c r="E62"/>
  <c r="D55"/>
  <c r="E55"/>
  <c r="D53"/>
  <c r="E53"/>
  <c r="D52"/>
  <c r="E52"/>
  <c r="D38"/>
  <c r="E38"/>
  <c r="E8"/>
  <c r="D8"/>
  <c r="D7" s="1"/>
  <c r="C57"/>
  <c r="C23" i="2"/>
  <c r="C22" s="1"/>
  <c r="C38" i="1"/>
  <c r="D65" l="1"/>
  <c r="E65"/>
  <c r="E7"/>
  <c r="C48" i="2"/>
  <c r="F25" l="1"/>
  <c r="C56" i="1"/>
  <c r="C55" s="1"/>
  <c r="C30" l="1"/>
  <c r="C31"/>
  <c r="C28" i="2"/>
  <c r="F15"/>
  <c r="F16"/>
  <c r="F14"/>
  <c r="C36" i="1"/>
  <c r="C28"/>
  <c r="C11"/>
  <c r="C10" s="1"/>
  <c r="F24" i="2" l="1"/>
  <c r="F23" s="1"/>
  <c r="F26"/>
  <c r="F19"/>
  <c r="C19"/>
  <c r="C18" s="1"/>
  <c r="C27" i="1"/>
  <c r="F13" i="2"/>
  <c r="C21" i="1"/>
  <c r="C22"/>
  <c r="F22" i="2" l="1"/>
  <c r="F18" s="1"/>
  <c r="F54"/>
  <c r="C54"/>
  <c r="C47" s="1"/>
  <c r="C47" i="1"/>
  <c r="C46" s="1"/>
  <c r="C40"/>
  <c r="F32" i="2"/>
  <c r="C10" l="1"/>
  <c r="C9" s="1"/>
  <c r="F36"/>
  <c r="F31" s="1"/>
  <c r="C36"/>
  <c r="C45"/>
  <c r="C44" s="1"/>
  <c r="C32"/>
  <c r="F45"/>
  <c r="F44" s="1"/>
  <c r="F42"/>
  <c r="F41" s="1"/>
  <c r="F39"/>
  <c r="F38" s="1"/>
  <c r="C39"/>
  <c r="C38" s="1"/>
  <c r="C42"/>
  <c r="C41" s="1"/>
  <c r="C9" i="1"/>
  <c r="C20"/>
  <c r="C35"/>
  <c r="C44"/>
  <c r="C39" s="1"/>
  <c r="C50"/>
  <c r="C49" s="1"/>
  <c r="C53"/>
  <c r="C52" s="1"/>
  <c r="C63"/>
  <c r="C62" s="1"/>
  <c r="F28" i="2"/>
  <c r="F27" s="1"/>
  <c r="C27"/>
  <c r="F12"/>
  <c r="F10"/>
  <c r="F9" s="1"/>
  <c r="C31" l="1"/>
  <c r="C30" s="1"/>
  <c r="C26" i="1"/>
  <c r="C8" s="1"/>
  <c r="F8" i="2"/>
  <c r="F30"/>
  <c r="C65" i="1" l="1"/>
  <c r="F57" i="2"/>
  <c r="F7"/>
  <c r="C7" i="1"/>
  <c r="C13" i="2"/>
  <c r="C12" s="1"/>
  <c r="C8" l="1"/>
  <c r="C7" s="1"/>
  <c r="C57" l="1"/>
</calcChain>
</file>

<file path=xl/sharedStrings.xml><?xml version="1.0" encoding="utf-8"?>
<sst xmlns="http://schemas.openxmlformats.org/spreadsheetml/2006/main" count="246" uniqueCount="131">
  <si>
    <t/>
  </si>
  <si>
    <t>Рубли</t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</si>
  <si>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</si>
  <si>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</si>
  <si>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</si>
  <si>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</si>
  <si>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</si>
  <si>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</si>
  <si>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</si>
  <si>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</si>
  <si>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802 1 01 02010 01 0000 110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</si>
  <si>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</si>
  <si>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</si>
  <si>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</si>
  <si>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</si>
  <si>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</si>
  <si>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</si>
  <si>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</si>
  <si>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</si>
  <si>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</si>
  <si>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</si>
  <si>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</si>
  <si>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</si>
  <si>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</si>
  <si>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</si>
  <si>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</si>
  <si>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</si>
  <si>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</si>
  <si>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</si>
  <si>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</si>
  <si>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</si>
  <si>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</si>
  <si>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</si>
  <si>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</si>
  <si>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</si>
  <si>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</si>
  <si>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</si>
  <si>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</si>
  <si>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</si>
  <si>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</si>
  <si>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</si>
  <si>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</si>
  <si>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</si>
  <si>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</si>
  <si>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</si>
  <si>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</si>
  <si>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</si>
  <si>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</si>
  <si>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</si>
  <si>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</si>
  <si>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</si>
  <si>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</si>
  <si>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</si>
  <si>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</si>
  <si>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</si>
  <si>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</si>
  <si>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</si>
  <si>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</si>
  <si>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</si>
  <si>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</si>
  <si>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</si>
  <si>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</si>
  <si>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</si>
  <si>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</si>
  <si>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</si>
  <si>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</si>
  <si>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802 2 02 25555 13 0000 151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</si>
  <si>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</si>
  <si>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</si>
  <si>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</si>
  <si>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000 2 07 05000 05 0000 180</t>
  </si>
  <si>
    <t>Прочие безвозмездные поступления в бюджеты муниципальных районов</t>
  </si>
  <si>
    <t>802 2 07 05030 13 0000 180</t>
  </si>
  <si>
    <t>Прочие безвозмездные поступления в бюджеты городских поселений</t>
  </si>
  <si>
    <t>ВСЕГО ДОХОДОВ</t>
  </si>
  <si>
    <t xml:space="preserve"> 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</si>
  <si>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</si>
  <si>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</si>
  <si>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</si>
  <si>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</si>
  <si>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</si>
  <si>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</si>
  <si>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</si>
  <si>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</si>
  <si>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</si>
  <si>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</si>
  <si>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</si>
  <si>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</si>
  <si>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</si>
  <si>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</si>
  <si>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</si>
  <si>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</si>
  <si>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</si>
  <si>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</si>
  <si>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</si>
  <si>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</si>
  <si>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</si>
  <si>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</si>
  <si>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</si>
  <si>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</si>
  <si>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</si>
  <si>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</si>
  <si>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</si>
  <si>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802 1 06 06033 13 1000 110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</si>
  <si>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</si>
  <si>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</si>
  <si>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</si>
  <si>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</si>
  <si>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</si>
  <si>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</si>
  <si>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802 2 02 35118 13 0000 151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</si>
  <si>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</si>
  <si>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Таб. 1.1</t>
  </si>
  <si>
    <t>Уточненный объем поступления доходов в  Бюджет муниципального образования "Город Удачный" Мирнинского района Республики Саха (Якутия) на 2021 год</t>
  </si>
  <si>
    <t>Сумма уточнений</t>
  </si>
  <si>
    <t>Уточненный объем доходов</t>
  </si>
  <si>
    <t>Утвержденная сумма</t>
  </si>
  <si>
    <t>802 2 02 30024 13 6336 150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</si>
  <si>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</si>
  <si>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802 2 02 35930 13 0000 150</t>
  </si>
  <si>
    <t>Субвенции бюджетам субъектов Российской Федерации на государственную регистрацию актов гражданского состояния</t>
  </si>
  <si>
    <t>802 2 02 45160 13 0000 150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</si>
  <si>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</si>
  <si>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Таб. 1.2</t>
  </si>
  <si>
    <t>Уточненный объем доходов 2022г.</t>
  </si>
  <si>
    <t>Утвержденная сумма 2022 г.</t>
  </si>
  <si>
    <t>Утвержденная сумма 2023 г.</t>
  </si>
  <si>
    <t>Уточненный объем доходов 2023г.</t>
  </si>
  <si>
    <t>Уточненный объем поступления доходов в  Бюджет муниципального образования "Город Удачный" Мирнинского района Республики Саха (Якутия) на плановый период 2022-2023 годов</t>
  </si>
  <si>
    <t xml:space="preserve">Приложение №1
к Постановлению главы
№ 654 от «30» декабря  2020  года </t>
  </si>
  <si>
    <t xml:space="preserve">Приложение №1
к Постанолвению главы города
№ 654 от «30» декабря  2020  года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</si>
</sst>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_р_._-;\-* #,##0.00_р_._-;_-* &quot;-&quot;????_р_._-;_-@_-"/>
  </numFmts>
  <fonts count="11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43" fontId="3" fillId="0" borderId="0" applyFont="0" applyFill="0" applyBorder="0" applyAlignment="0" applyProtection="0"/>
    <xf numFmtId="0" fontId="8" fillId="0" borderId="0"/>
  </cellStyleXfs>
  <cellXfs count="49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9" fillId="0" borderId="1" xfId="2" applyNumberFormat="1" applyFont="1" applyBorder="1" applyAlignment="1">
      <alignment horizontal="justify"/>
    </xf>
    <xf numFmtId="4" fontId="0" fillId="0" borderId="1" xfId="0" applyNumberFormat="1" applyFont="1" applyFill="1" applyBorder="1" applyAlignment="1">
      <alignment horizontal="right" vertical="top" wrapText="1"/>
    </xf>
    <xf numFmtId="43" fontId="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43" fontId="0" fillId="0" borderId="1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4" fontId="1" fillId="0" borderId="1" xfId="0" applyNumberFormat="1" applyFont="1" applyFill="1" applyBorder="1" applyAlignment="1">
      <alignment vertical="top" wrapText="1"/>
    </xf>
    <xf numFmtId="43" fontId="1" fillId="0" borderId="1" xfId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3" fontId="6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43" fontId="4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quotePrefix="1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3" fontId="4" fillId="0" borderId="1" xfId="1" applyFont="1" applyFill="1" applyBorder="1" applyAlignment="1">
      <alignment horizontal="right" vertical="top" wrapText="1"/>
    </xf>
    <xf numFmtId="43" fontId="1" fillId="0" borderId="1" xfId="0" applyNumberFormat="1" applyFont="1" applyFill="1" applyBorder="1" applyAlignment="1">
      <alignment horizontal="right" vertical="top" wrapText="1"/>
    </xf>
    <xf numFmtId="43" fontId="6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43" fontId="5" fillId="0" borderId="1" xfId="1" applyFont="1" applyFill="1" applyBorder="1" applyAlignment="1">
      <alignment horizontal="right" vertical="top" wrapText="1"/>
    </xf>
    <xf numFmtId="43" fontId="2" fillId="0" borderId="1" xfId="1" applyFont="1" applyFill="1" applyBorder="1" applyAlignment="1">
      <alignment horizontal="right" vertical="top" wrapText="1"/>
    </xf>
    <xf numFmtId="43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ill="1" applyBorder="1" applyAlignment="1">
      <alignment horizontal="right" vertical="top" wrapText="1"/>
    </xf>
    <xf numFmtId="43" fontId="0" fillId="0" borderId="1" xfId="1" applyFont="1" applyFill="1" applyBorder="1" applyAlignment="1">
      <alignment horizontal="right" vertical="top" wrapText="1"/>
    </xf>
    <xf numFmtId="43" fontId="4" fillId="0" borderId="1" xfId="1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SheetLayoutView="100" workbookViewId="0">
      <selection activeCell="B11" sqref="B11"/>
    </sheetView>
  </sheetViews>
  <sheetFormatPr defaultRowHeight="12.75"/>
  <cols>
    <col min="1" max="1" width="30.1640625" customWidth="1"/>
    <col min="2" max="2" width="66.1640625" customWidth="1"/>
    <col min="3" max="3" width="22.5" customWidth="1"/>
    <col min="4" max="4" width="21.6640625" customWidth="1"/>
    <col min="5" max="5" width="17.6640625" customWidth="1"/>
  </cols>
  <sheetData>
    <row r="1" spans="1:5">
      <c r="A1" t="s">
        <v>0</v>
      </c>
    </row>
    <row r="2" spans="1:5" ht="44.25" customHeight="1">
      <c r="A2" s="47" t="s">
        <v>130</v>
      </c>
      <c r="B2" s="47"/>
      <c r="C2" s="47"/>
      <c r="D2" s="47"/>
      <c r="E2" s="47"/>
    </row>
    <row r="3" spans="1:5" ht="16.5" customHeight="1">
      <c r="A3" s="3"/>
      <c r="B3" s="1"/>
      <c r="E3" s="9" t="s">
        <v>112</v>
      </c>
    </row>
    <row r="4" spans="1:5" ht="39.950000000000003" customHeight="1">
      <c r="A4" s="45" t="s">
        <v>113</v>
      </c>
      <c r="B4" s="45"/>
      <c r="C4" s="45"/>
    </row>
    <row r="5" spans="1:5" ht="21.6" customHeight="1">
      <c r="A5" s="2" t="s">
        <v>0</v>
      </c>
      <c r="B5" s="2" t="s">
        <v>0</v>
      </c>
      <c r="E5" s="1" t="s">
        <v>1</v>
      </c>
    </row>
    <row r="6" spans="1:5" ht="33" customHeight="1">
      <c r="A6" s="18" t="s">
        <v>2</v>
      </c>
      <c r="B6" s="18" t="s">
        <v>3</v>
      </c>
      <c r="C6" s="18" t="s">
        <v>116</v>
      </c>
      <c r="D6" s="18" t="s">
        <v>114</v>
      </c>
      <c r="E6" s="18" t="s">
        <v>115</v>
      </c>
    </row>
    <row r="7" spans="1:5" ht="14.45" customHeight="1">
      <c r="A7" s="19" t="s">
        <v>0</v>
      </c>
      <c r="B7" s="20" t="s">
        <v>4</v>
      </c>
      <c r="C7" s="21">
        <f>C8+C38</f>
        <v>197607615.19999999</v>
      </c>
      <c r="D7" s="21">
        <f t="shared" ref="D7:E7" si="0">D8+D38</f>
        <v>0</v>
      </c>
      <c r="E7" s="21">
        <f t="shared" si="0"/>
        <v>197607615.19999999</v>
      </c>
    </row>
    <row r="8" spans="1:5" ht="14.45" customHeight="1">
      <c r="A8" s="20" t="s">
        <v>0</v>
      </c>
      <c r="B8" s="22" t="s">
        <v>5</v>
      </c>
      <c r="C8" s="23">
        <f>C9+C20+C26+C35</f>
        <v>163975246.19999999</v>
      </c>
      <c r="D8" s="23">
        <f t="shared" ref="D8:E8" si="1">D9+D20+D26+D35</f>
        <v>0</v>
      </c>
      <c r="E8" s="23">
        <f t="shared" si="1"/>
        <v>163975246.19999999</v>
      </c>
    </row>
    <row r="9" spans="1:5" ht="14.45" customHeight="1">
      <c r="A9" s="19" t="s">
        <v>6</v>
      </c>
      <c r="B9" s="20" t="s">
        <v>7</v>
      </c>
      <c r="C9" s="24">
        <f>C10</f>
        <v>128780000</v>
      </c>
      <c r="D9" s="24">
        <f t="shared" ref="D9:E9" si="2">D10</f>
        <v>0</v>
      </c>
      <c r="E9" s="24">
        <f t="shared" si="2"/>
        <v>128780000</v>
      </c>
    </row>
    <row r="10" spans="1:5" ht="28.9" customHeight="1">
      <c r="A10" s="19" t="s">
        <v>8</v>
      </c>
      <c r="B10" s="20" t="s">
        <v>9</v>
      </c>
      <c r="C10" s="24">
        <f>C11+C12+C13+C14+C15+C16+C17+C18+C19</f>
        <v>128780000</v>
      </c>
      <c r="D10" s="24">
        <f t="shared" ref="D10:E10" si="3">D11+D12+D13+D14+D15+D16+D17+D18+D19</f>
        <v>0</v>
      </c>
      <c r="E10" s="24">
        <f t="shared" si="3"/>
        <v>128780000</v>
      </c>
    </row>
    <row r="11" spans="1:5" ht="89.25" customHeight="1">
      <c r="A11" s="25" t="s">
        <v>75</v>
      </c>
      <c r="B11" s="26" t="s">
        <v>76</v>
      </c>
      <c r="C11" s="7">
        <f>128780000-C12-C13-C14-C15-C16-C17-C18-C19</f>
        <v>128184758.3</v>
      </c>
      <c r="D11" s="11"/>
      <c r="E11" s="11">
        <f t="shared" ref="E11:E18" si="4">C11+D11</f>
        <v>128184758.3</v>
      </c>
    </row>
    <row r="12" spans="1:5" ht="73.5" customHeight="1">
      <c r="A12" s="25" t="s">
        <v>77</v>
      </c>
      <c r="B12" s="26" t="s">
        <v>78</v>
      </c>
      <c r="C12" s="7">
        <v>5498</v>
      </c>
      <c r="D12" s="10"/>
      <c r="E12" s="11">
        <f t="shared" si="4"/>
        <v>5498</v>
      </c>
    </row>
    <row r="13" spans="1:5" ht="93" customHeight="1">
      <c r="A13" s="25" t="s">
        <v>79</v>
      </c>
      <c r="B13" s="26" t="s">
        <v>80</v>
      </c>
      <c r="C13" s="7">
        <v>468330</v>
      </c>
      <c r="D13" s="10"/>
      <c r="E13" s="11">
        <f t="shared" si="4"/>
        <v>468330</v>
      </c>
    </row>
    <row r="14" spans="1:5" ht="123.75" customHeight="1">
      <c r="A14" s="25" t="s">
        <v>81</v>
      </c>
      <c r="B14" s="26" t="s">
        <v>82</v>
      </c>
      <c r="C14" s="7">
        <v>78586.2</v>
      </c>
      <c r="D14" s="10"/>
      <c r="E14" s="11">
        <f t="shared" si="4"/>
        <v>78586.2</v>
      </c>
    </row>
    <row r="15" spans="1:5" ht="108" customHeight="1">
      <c r="A15" s="25" t="s">
        <v>83</v>
      </c>
      <c r="B15" s="26" t="s">
        <v>84</v>
      </c>
      <c r="C15" s="7">
        <v>584.4</v>
      </c>
      <c r="D15" s="10"/>
      <c r="E15" s="11">
        <f t="shared" si="4"/>
        <v>584.4</v>
      </c>
    </row>
    <row r="16" spans="1:5" ht="106.5" customHeight="1">
      <c r="A16" s="27" t="s">
        <v>85</v>
      </c>
      <c r="B16" s="26" t="s">
        <v>86</v>
      </c>
      <c r="C16" s="7">
        <v>1179</v>
      </c>
      <c r="D16" s="10"/>
      <c r="E16" s="11">
        <f t="shared" si="4"/>
        <v>1179</v>
      </c>
    </row>
    <row r="17" spans="1:5" ht="87.75" customHeight="1">
      <c r="A17" s="27" t="s">
        <v>87</v>
      </c>
      <c r="B17" s="26" t="s">
        <v>88</v>
      </c>
      <c r="C17" s="7">
        <v>39293.1</v>
      </c>
      <c r="D17" s="10"/>
      <c r="E17" s="11">
        <f t="shared" si="4"/>
        <v>39293.1</v>
      </c>
    </row>
    <row r="18" spans="1:5" ht="63.75" customHeight="1">
      <c r="A18" s="27" t="s">
        <v>89</v>
      </c>
      <c r="B18" s="26" t="s">
        <v>90</v>
      </c>
      <c r="C18" s="7">
        <v>298</v>
      </c>
      <c r="D18" s="10"/>
      <c r="E18" s="11">
        <f t="shared" si="4"/>
        <v>298</v>
      </c>
    </row>
    <row r="19" spans="1:5" ht="78" customHeight="1">
      <c r="A19" s="27" t="s">
        <v>91</v>
      </c>
      <c r="B19" s="26" t="s">
        <v>92</v>
      </c>
      <c r="C19" s="7">
        <v>1473</v>
      </c>
      <c r="D19" s="10"/>
      <c r="E19" s="11">
        <f>C19+D19</f>
        <v>1473</v>
      </c>
    </row>
    <row r="20" spans="1:5" ht="28.9" customHeight="1">
      <c r="A20" s="19" t="s">
        <v>12</v>
      </c>
      <c r="B20" s="20" t="s">
        <v>13</v>
      </c>
      <c r="C20" s="17">
        <f>C21</f>
        <v>432246.19999999995</v>
      </c>
      <c r="D20" s="17">
        <f t="shared" ref="D20:E20" si="5">D21</f>
        <v>0</v>
      </c>
      <c r="E20" s="17">
        <f t="shared" si="5"/>
        <v>432246.19999999995</v>
      </c>
    </row>
    <row r="21" spans="1:5" ht="28.9" customHeight="1">
      <c r="A21" s="28" t="s">
        <v>14</v>
      </c>
      <c r="B21" s="10" t="s">
        <v>13</v>
      </c>
      <c r="C21" s="7">
        <f>C22+C23+C24+C25</f>
        <v>432246.19999999995</v>
      </c>
      <c r="D21" s="7">
        <f t="shared" ref="D21:E21" si="6">D22+D23+D24+D25</f>
        <v>0</v>
      </c>
      <c r="E21" s="7">
        <f t="shared" si="6"/>
        <v>432246.19999999995</v>
      </c>
    </row>
    <row r="22" spans="1:5" ht="57" customHeight="1">
      <c r="A22" s="5" t="s">
        <v>93</v>
      </c>
      <c r="B22" s="29" t="s">
        <v>94</v>
      </c>
      <c r="C22" s="7">
        <f>156634.05</f>
        <v>156634.04999999999</v>
      </c>
      <c r="D22" s="10"/>
      <c r="E22" s="11">
        <f t="shared" ref="E22:E24" si="7">C22+D22</f>
        <v>156634.04999999999</v>
      </c>
    </row>
    <row r="23" spans="1:5" ht="69" customHeight="1">
      <c r="A23" s="5" t="s">
        <v>95</v>
      </c>
      <c r="B23" s="29" t="s">
        <v>96</v>
      </c>
      <c r="C23" s="7">
        <v>1034.22</v>
      </c>
      <c r="D23" s="10"/>
      <c r="E23" s="11">
        <f t="shared" si="7"/>
        <v>1034.22</v>
      </c>
    </row>
    <row r="24" spans="1:5" ht="68.25" customHeight="1">
      <c r="A24" s="5" t="s">
        <v>97</v>
      </c>
      <c r="B24" s="6" t="s">
        <v>98</v>
      </c>
      <c r="C24" s="7">
        <v>303715.28999999998</v>
      </c>
      <c r="D24" s="10"/>
      <c r="E24" s="11">
        <f t="shared" si="7"/>
        <v>303715.28999999998</v>
      </c>
    </row>
    <row r="25" spans="1:5" ht="57.75" customHeight="1">
      <c r="A25" s="5" t="s">
        <v>99</v>
      </c>
      <c r="B25" s="6" t="s">
        <v>100</v>
      </c>
      <c r="C25" s="7">
        <v>-29137.360000000001</v>
      </c>
      <c r="D25" s="10"/>
      <c r="E25" s="11">
        <f>C25+D25</f>
        <v>-29137.360000000001</v>
      </c>
    </row>
    <row r="26" spans="1:5" ht="14.45" customHeight="1">
      <c r="A26" s="19" t="s">
        <v>15</v>
      </c>
      <c r="B26" s="20" t="s">
        <v>16</v>
      </c>
      <c r="C26" s="24">
        <f>C27+C30</f>
        <v>34498000</v>
      </c>
      <c r="D26" s="24">
        <f t="shared" ref="D26:E26" si="8">D27+D30</f>
        <v>0</v>
      </c>
      <c r="E26" s="24">
        <f t="shared" si="8"/>
        <v>34498000</v>
      </c>
    </row>
    <row r="27" spans="1:5" ht="14.45" customHeight="1">
      <c r="A27" s="19" t="s">
        <v>17</v>
      </c>
      <c r="B27" s="20" t="s">
        <v>18</v>
      </c>
      <c r="C27" s="24">
        <f>C28+C29</f>
        <v>2120000</v>
      </c>
      <c r="D27" s="24">
        <f t="shared" ref="D27:E27" si="9">D28+D29</f>
        <v>0</v>
      </c>
      <c r="E27" s="24">
        <f t="shared" si="9"/>
        <v>2120000</v>
      </c>
    </row>
    <row r="28" spans="1:5" ht="43.35" customHeight="1">
      <c r="A28" s="28" t="s">
        <v>19</v>
      </c>
      <c r="B28" s="10" t="s">
        <v>20</v>
      </c>
      <c r="C28" s="7">
        <f>2120000-C29</f>
        <v>2075360</v>
      </c>
      <c r="D28" s="10"/>
      <c r="E28" s="11">
        <f>C28+D28</f>
        <v>2075360</v>
      </c>
    </row>
    <row r="29" spans="1:5" ht="61.5" customHeight="1">
      <c r="A29" s="5" t="s">
        <v>101</v>
      </c>
      <c r="B29" s="26" t="s">
        <v>102</v>
      </c>
      <c r="C29" s="7">
        <v>44640</v>
      </c>
      <c r="D29" s="10"/>
      <c r="E29" s="11">
        <f>C29+D29</f>
        <v>44640</v>
      </c>
    </row>
    <row r="30" spans="1:5" ht="14.45" customHeight="1">
      <c r="A30" s="19" t="s">
        <v>21</v>
      </c>
      <c r="B30" s="20" t="s">
        <v>22</v>
      </c>
      <c r="C30" s="24">
        <f>C31+C32+C34+C33</f>
        <v>32378000</v>
      </c>
      <c r="D30" s="24">
        <f t="shared" ref="D30:E30" si="10">D31+D32+D34+D33</f>
        <v>0</v>
      </c>
      <c r="E30" s="24">
        <f t="shared" si="10"/>
        <v>32378000</v>
      </c>
    </row>
    <row r="31" spans="1:5" ht="38.25" customHeight="1">
      <c r="A31" s="5" t="s">
        <v>103</v>
      </c>
      <c r="B31" s="10" t="s">
        <v>23</v>
      </c>
      <c r="C31" s="7">
        <f>32378000-C32-C34-C33</f>
        <v>28148615.82</v>
      </c>
      <c r="D31" s="10"/>
      <c r="E31" s="11">
        <f t="shared" ref="E31:E33" si="11">C31+D31</f>
        <v>28148615.82</v>
      </c>
    </row>
    <row r="32" spans="1:5" ht="39.75" customHeight="1">
      <c r="A32" s="5" t="s">
        <v>104</v>
      </c>
      <c r="B32" s="26" t="s">
        <v>105</v>
      </c>
      <c r="C32" s="7">
        <v>2542</v>
      </c>
      <c r="D32" s="10"/>
      <c r="E32" s="11">
        <f t="shared" si="11"/>
        <v>2542</v>
      </c>
    </row>
    <row r="33" spans="1:5" ht="51" customHeight="1">
      <c r="A33" s="5" t="s">
        <v>106</v>
      </c>
      <c r="B33" s="26" t="s">
        <v>107</v>
      </c>
      <c r="C33" s="8">
        <v>3646934.48</v>
      </c>
      <c r="D33" s="10"/>
      <c r="E33" s="11">
        <f t="shared" si="11"/>
        <v>3646934.48</v>
      </c>
    </row>
    <row r="34" spans="1:5" ht="39" customHeight="1">
      <c r="A34" s="5" t="s">
        <v>108</v>
      </c>
      <c r="B34" s="26" t="s">
        <v>109</v>
      </c>
      <c r="C34" s="7">
        <v>579907.69999999995</v>
      </c>
      <c r="D34" s="10"/>
      <c r="E34" s="11">
        <f>C34+D34</f>
        <v>579907.69999999995</v>
      </c>
    </row>
    <row r="35" spans="1:5" ht="14.45" customHeight="1">
      <c r="A35" s="19" t="s">
        <v>24</v>
      </c>
      <c r="B35" s="20" t="s">
        <v>25</v>
      </c>
      <c r="C35" s="24">
        <f>C36</f>
        <v>265000</v>
      </c>
      <c r="D35" s="24">
        <f t="shared" ref="D35:E35" si="12">D36</f>
        <v>0</v>
      </c>
      <c r="E35" s="24">
        <f t="shared" si="12"/>
        <v>265000</v>
      </c>
    </row>
    <row r="36" spans="1:5" ht="28.9" customHeight="1">
      <c r="A36" s="19" t="s">
        <v>26</v>
      </c>
      <c r="B36" s="20" t="s">
        <v>27</v>
      </c>
      <c r="C36" s="24">
        <f>C37</f>
        <v>265000</v>
      </c>
      <c r="D36" s="24">
        <f t="shared" ref="D36:E36" si="13">D37</f>
        <v>0</v>
      </c>
      <c r="E36" s="24">
        <f t="shared" si="13"/>
        <v>265000</v>
      </c>
    </row>
    <row r="37" spans="1:5" ht="72.599999999999994" customHeight="1">
      <c r="A37" s="28" t="s">
        <v>28</v>
      </c>
      <c r="B37" s="10" t="s">
        <v>29</v>
      </c>
      <c r="C37" s="7">
        <v>265000</v>
      </c>
      <c r="D37" s="10"/>
      <c r="E37" s="11">
        <f>C37+D37</f>
        <v>265000</v>
      </c>
    </row>
    <row r="38" spans="1:5" ht="14.45" customHeight="1">
      <c r="A38" s="20" t="s">
        <v>0</v>
      </c>
      <c r="B38" s="22" t="s">
        <v>30</v>
      </c>
      <c r="C38" s="23">
        <f>C39+C46+C49+C52</f>
        <v>33632369</v>
      </c>
      <c r="D38" s="23">
        <f t="shared" ref="D38:E38" si="14">D39+D46+D49+D52</f>
        <v>0</v>
      </c>
      <c r="E38" s="23">
        <f t="shared" si="14"/>
        <v>33632369</v>
      </c>
    </row>
    <row r="39" spans="1:5" ht="43.35" customHeight="1">
      <c r="A39" s="19" t="s">
        <v>31</v>
      </c>
      <c r="B39" s="20" t="s">
        <v>32</v>
      </c>
      <c r="C39" s="24">
        <f>C40+C44</f>
        <v>24001496.259999998</v>
      </c>
      <c r="D39" s="10"/>
      <c r="E39" s="16">
        <f>C39+D39</f>
        <v>24001496.259999998</v>
      </c>
    </row>
    <row r="40" spans="1:5" ht="72.599999999999994" customHeight="1">
      <c r="A40" s="19" t="s">
        <v>33</v>
      </c>
      <c r="B40" s="20" t="s">
        <v>34</v>
      </c>
      <c r="C40" s="17">
        <f>C41+C42+C43</f>
        <v>20876296.259999998</v>
      </c>
      <c r="D40" s="17">
        <f t="shared" ref="D40:E40" si="15">D41+D42+D43</f>
        <v>0</v>
      </c>
      <c r="E40" s="17">
        <f t="shared" si="15"/>
        <v>20876296.259999998</v>
      </c>
    </row>
    <row r="41" spans="1:5" ht="72.599999999999994" customHeight="1">
      <c r="A41" s="28" t="s">
        <v>35</v>
      </c>
      <c r="B41" s="10" t="s">
        <v>36</v>
      </c>
      <c r="C41" s="7">
        <v>7544037.5599999996</v>
      </c>
      <c r="D41" s="10"/>
      <c r="E41" s="11">
        <f>C41+D41</f>
        <v>7544037.5599999996</v>
      </c>
    </row>
    <row r="42" spans="1:5" ht="72.599999999999994" customHeight="1">
      <c r="A42" s="28" t="s">
        <v>37</v>
      </c>
      <c r="B42" s="10" t="s">
        <v>38</v>
      </c>
      <c r="C42" s="7">
        <v>755600</v>
      </c>
      <c r="D42" s="10"/>
      <c r="E42" s="11">
        <f>C42+D42</f>
        <v>755600</v>
      </c>
    </row>
    <row r="43" spans="1:5" ht="57.6" customHeight="1">
      <c r="A43" s="28" t="s">
        <v>39</v>
      </c>
      <c r="B43" s="10" t="s">
        <v>40</v>
      </c>
      <c r="C43" s="7">
        <v>12576658.699999999</v>
      </c>
      <c r="D43" s="10"/>
      <c r="E43" s="11">
        <f>C43+D43</f>
        <v>12576658.699999999</v>
      </c>
    </row>
    <row r="44" spans="1:5" ht="72.599999999999994" customHeight="1">
      <c r="A44" s="19" t="s">
        <v>41</v>
      </c>
      <c r="B44" s="20" t="s">
        <v>42</v>
      </c>
      <c r="C44" s="17">
        <f>C45</f>
        <v>3125200</v>
      </c>
      <c r="D44" s="17">
        <f t="shared" ref="D44:E44" si="16">D45</f>
        <v>0</v>
      </c>
      <c r="E44" s="17">
        <f t="shared" si="16"/>
        <v>3125200</v>
      </c>
    </row>
    <row r="45" spans="1:5" ht="72.599999999999994" customHeight="1">
      <c r="A45" s="28" t="s">
        <v>43</v>
      </c>
      <c r="B45" s="10" t="s">
        <v>44</v>
      </c>
      <c r="C45" s="7">
        <v>3125200</v>
      </c>
      <c r="D45" s="10"/>
      <c r="E45" s="11">
        <f>C45+D45</f>
        <v>3125200</v>
      </c>
    </row>
    <row r="46" spans="1:5" ht="28.9" customHeight="1">
      <c r="A46" s="19" t="s">
        <v>45</v>
      </c>
      <c r="B46" s="20" t="s">
        <v>46</v>
      </c>
      <c r="C46" s="17">
        <f>C47</f>
        <v>8840872.7400000002</v>
      </c>
      <c r="D46" s="17">
        <f t="shared" ref="D46:E46" si="17">D47</f>
        <v>0</v>
      </c>
      <c r="E46" s="17">
        <f t="shared" si="17"/>
        <v>8840872.7400000002</v>
      </c>
    </row>
    <row r="47" spans="1:5" ht="14.45" customHeight="1">
      <c r="A47" s="19" t="s">
        <v>47</v>
      </c>
      <c r="B47" s="20" t="s">
        <v>48</v>
      </c>
      <c r="C47" s="17">
        <f>C48</f>
        <v>8840872.7400000002</v>
      </c>
      <c r="D47" s="17">
        <f t="shared" ref="D47:E47" si="18">D48</f>
        <v>0</v>
      </c>
      <c r="E47" s="17">
        <f t="shared" si="18"/>
        <v>8840872.7400000002</v>
      </c>
    </row>
    <row r="48" spans="1:5" ht="28.9" customHeight="1">
      <c r="A48" s="28" t="s">
        <v>49</v>
      </c>
      <c r="B48" s="10" t="s">
        <v>50</v>
      </c>
      <c r="C48" s="7">
        <v>8840872.7400000002</v>
      </c>
      <c r="D48" s="10"/>
      <c r="E48" s="11">
        <f>C48+D48</f>
        <v>8840872.7400000002</v>
      </c>
    </row>
    <row r="49" spans="1:5" ht="28.9" customHeight="1">
      <c r="A49" s="19" t="s">
        <v>51</v>
      </c>
      <c r="B49" s="20" t="s">
        <v>52</v>
      </c>
      <c r="C49" s="17">
        <f>C50</f>
        <v>650000</v>
      </c>
      <c r="D49" s="17">
        <f t="shared" ref="D49:E49" si="19">D50</f>
        <v>0</v>
      </c>
      <c r="E49" s="17">
        <f t="shared" si="19"/>
        <v>650000</v>
      </c>
    </row>
    <row r="50" spans="1:5" ht="57.6" customHeight="1">
      <c r="A50" s="19" t="s">
        <v>53</v>
      </c>
      <c r="B50" s="20" t="s">
        <v>54</v>
      </c>
      <c r="C50" s="17">
        <f>C51</f>
        <v>650000</v>
      </c>
      <c r="D50" s="17">
        <f t="shared" ref="D50:E50" si="20">D51</f>
        <v>0</v>
      </c>
      <c r="E50" s="17">
        <f t="shared" si="20"/>
        <v>650000</v>
      </c>
    </row>
    <row r="51" spans="1:5" ht="43.35" customHeight="1">
      <c r="A51" s="28" t="s">
        <v>55</v>
      </c>
      <c r="B51" s="10" t="s">
        <v>56</v>
      </c>
      <c r="C51" s="7">
        <v>650000</v>
      </c>
      <c r="D51" s="10"/>
      <c r="E51" s="11">
        <f>C51+D51</f>
        <v>650000</v>
      </c>
    </row>
    <row r="52" spans="1:5" ht="14.45" customHeight="1">
      <c r="A52" s="19" t="s">
        <v>57</v>
      </c>
      <c r="B52" s="20" t="s">
        <v>58</v>
      </c>
      <c r="C52" s="17">
        <f>C53</f>
        <v>140000</v>
      </c>
      <c r="D52" s="17">
        <f t="shared" ref="D52:E53" si="21">D53</f>
        <v>0</v>
      </c>
      <c r="E52" s="17">
        <f t="shared" si="21"/>
        <v>140000</v>
      </c>
    </row>
    <row r="53" spans="1:5" ht="14.45" customHeight="1">
      <c r="A53" s="19" t="s">
        <v>59</v>
      </c>
      <c r="B53" s="20" t="s">
        <v>60</v>
      </c>
      <c r="C53" s="17">
        <f>C54</f>
        <v>140000</v>
      </c>
      <c r="D53" s="17">
        <f t="shared" si="21"/>
        <v>0</v>
      </c>
      <c r="E53" s="17">
        <f t="shared" si="21"/>
        <v>140000</v>
      </c>
    </row>
    <row r="54" spans="1:5" ht="14.25" customHeight="1">
      <c r="A54" s="28" t="s">
        <v>61</v>
      </c>
      <c r="B54" s="10" t="s">
        <v>62</v>
      </c>
      <c r="C54" s="7">
        <v>140000</v>
      </c>
      <c r="D54" s="10"/>
      <c r="E54" s="11">
        <f>C54+D54</f>
        <v>140000</v>
      </c>
    </row>
    <row r="55" spans="1:5" ht="14.45" customHeight="1">
      <c r="A55" s="19" t="s">
        <v>0</v>
      </c>
      <c r="B55" s="22" t="s">
        <v>63</v>
      </c>
      <c r="C55" s="30">
        <f>C56+C62</f>
        <v>42983000</v>
      </c>
      <c r="D55" s="30">
        <f t="shared" ref="D55:E55" si="22">D56+D62</f>
        <v>1202853</v>
      </c>
      <c r="E55" s="30">
        <f t="shared" si="22"/>
        <v>44185853</v>
      </c>
    </row>
    <row r="56" spans="1:5" ht="31.5" customHeight="1">
      <c r="A56" s="19" t="s">
        <v>64</v>
      </c>
      <c r="B56" s="20" t="s">
        <v>65</v>
      </c>
      <c r="C56" s="31">
        <f>C57+C60</f>
        <v>42983000</v>
      </c>
      <c r="D56" s="31">
        <f>D57+D60+D58+D59+D61</f>
        <v>1202853</v>
      </c>
      <c r="E56" s="31">
        <f>E57+E60+E58+E59+E61</f>
        <v>44185853</v>
      </c>
    </row>
    <row r="57" spans="1:5" ht="28.9" customHeight="1">
      <c r="A57" s="28" t="s">
        <v>66</v>
      </c>
      <c r="B57" s="10" t="s">
        <v>67</v>
      </c>
      <c r="C57" s="8">
        <f>4500000+35000000</f>
        <v>39500000</v>
      </c>
      <c r="D57" s="10"/>
      <c r="E57" s="12">
        <f t="shared" ref="E57:E59" si="23">C57+D57</f>
        <v>39500000</v>
      </c>
    </row>
    <row r="58" spans="1:5" ht="55.5" customHeight="1">
      <c r="A58" s="28" t="s">
        <v>117</v>
      </c>
      <c r="B58" s="10" t="s">
        <v>118</v>
      </c>
      <c r="C58" s="8"/>
      <c r="D58" s="12">
        <v>709253</v>
      </c>
      <c r="E58" s="12">
        <f t="shared" si="23"/>
        <v>709253</v>
      </c>
    </row>
    <row r="59" spans="1:5" ht="42" customHeight="1">
      <c r="A59" s="28" t="s">
        <v>119</v>
      </c>
      <c r="B59" s="10" t="s">
        <v>120</v>
      </c>
      <c r="C59" s="8"/>
      <c r="D59" s="12">
        <v>47000</v>
      </c>
      <c r="E59" s="12">
        <f t="shared" si="23"/>
        <v>47000</v>
      </c>
    </row>
    <row r="60" spans="1:5" ht="39.75" customHeight="1">
      <c r="A60" s="28" t="s">
        <v>110</v>
      </c>
      <c r="B60" s="10" t="s">
        <v>111</v>
      </c>
      <c r="C60" s="8">
        <v>3483000</v>
      </c>
      <c r="D60" s="12">
        <f>3629600-C60</f>
        <v>146600</v>
      </c>
      <c r="E60" s="12">
        <f>C60+D60</f>
        <v>3629600</v>
      </c>
    </row>
    <row r="61" spans="1:5" ht="48" customHeight="1">
      <c r="A61" s="28" t="s">
        <v>121</v>
      </c>
      <c r="B61" s="10" t="s">
        <v>122</v>
      </c>
      <c r="C61" s="8"/>
      <c r="D61" s="12">
        <v>300000</v>
      </c>
      <c r="E61" s="12">
        <f>C61+D61</f>
        <v>300000</v>
      </c>
    </row>
    <row r="62" spans="1:5" ht="14.45" customHeight="1">
      <c r="A62" s="19" t="s">
        <v>68</v>
      </c>
      <c r="B62" s="20" t="s">
        <v>69</v>
      </c>
      <c r="C62" s="17">
        <f>C63</f>
        <v>0</v>
      </c>
      <c r="D62" s="17">
        <f t="shared" ref="D62:E63" si="24">D63</f>
        <v>0</v>
      </c>
      <c r="E62" s="17">
        <f t="shared" si="24"/>
        <v>0</v>
      </c>
    </row>
    <row r="63" spans="1:5" ht="28.9" customHeight="1">
      <c r="A63" s="19" t="s">
        <v>70</v>
      </c>
      <c r="B63" s="20" t="s">
        <v>71</v>
      </c>
      <c r="C63" s="17">
        <f>C64</f>
        <v>0</v>
      </c>
      <c r="D63" s="17">
        <f t="shared" si="24"/>
        <v>0</v>
      </c>
      <c r="E63" s="17">
        <f t="shared" si="24"/>
        <v>0</v>
      </c>
    </row>
    <row r="64" spans="1:5" ht="14.25" customHeight="1">
      <c r="A64" s="28" t="s">
        <v>72</v>
      </c>
      <c r="B64" s="10" t="s">
        <v>73</v>
      </c>
      <c r="C64" s="7">
        <v>0</v>
      </c>
      <c r="D64" s="10"/>
      <c r="E64" s="10"/>
    </row>
    <row r="65" spans="1:5" ht="21.6" customHeight="1">
      <c r="A65" s="46" t="s">
        <v>74</v>
      </c>
      <c r="B65" s="46"/>
      <c r="C65" s="32">
        <f>C8+C38+C55</f>
        <v>240590615.19999999</v>
      </c>
      <c r="D65" s="32">
        <f t="shared" ref="D65:E65" si="25">D8+D38+D55</f>
        <v>1202853</v>
      </c>
      <c r="E65" s="32">
        <f t="shared" si="25"/>
        <v>241793468.19999999</v>
      </c>
    </row>
  </sheetData>
  <mergeCells count="3">
    <mergeCell ref="A4:C4"/>
    <mergeCell ref="A65:B65"/>
    <mergeCell ref="A2:E2"/>
  </mergeCells>
  <pageMargins left="0.39370078740157483" right="0.11811023622047245" top="0.39370078740157483" bottom="0.39370078740157483" header="0.31496062992125984" footer="0.31496062992125984"/>
  <pageSetup paperSize="9" scale="69" orientation="portrait" r:id="rId1"/>
  <headerFooter>
    <oddFooter>&amp;C&amp;P из &amp;N</oddFoot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Normal="100" zoomScaleSheetLayoutView="100" workbookViewId="0">
      <selection activeCell="F12" sqref="F12"/>
    </sheetView>
  </sheetViews>
  <sheetFormatPr defaultRowHeight="12.75"/>
  <cols>
    <col min="1" max="1" width="27" customWidth="1"/>
    <col min="2" max="2" width="42" customWidth="1"/>
    <col min="3" max="3" width="20.83203125" customWidth="1"/>
    <col min="4" max="4" width="18" customWidth="1"/>
    <col min="5" max="5" width="18.83203125" customWidth="1"/>
    <col min="6" max="6" width="21" customWidth="1"/>
    <col min="7" max="7" width="20.1640625" customWidth="1"/>
    <col min="8" max="8" width="19.33203125" customWidth="1"/>
  </cols>
  <sheetData>
    <row r="1" spans="1:9">
      <c r="A1" t="s">
        <v>0</v>
      </c>
    </row>
    <row r="2" spans="1:9" ht="39.75" customHeight="1">
      <c r="B2" s="47" t="s">
        <v>129</v>
      </c>
      <c r="C2" s="47"/>
      <c r="D2" s="47"/>
      <c r="E2" s="47"/>
      <c r="F2" s="47"/>
      <c r="G2" s="47"/>
      <c r="H2" s="47"/>
    </row>
    <row r="3" spans="1:9" ht="20.25" customHeight="1">
      <c r="A3" s="3"/>
      <c r="B3" s="14"/>
      <c r="C3" s="14"/>
      <c r="D3" s="14"/>
      <c r="E3" s="14"/>
      <c r="F3" s="13"/>
      <c r="H3" s="13" t="s">
        <v>123</v>
      </c>
    </row>
    <row r="4" spans="1:9" ht="39.950000000000003" customHeight="1">
      <c r="A4" s="45" t="s">
        <v>128</v>
      </c>
      <c r="B4" s="45"/>
      <c r="C4" s="45"/>
      <c r="D4" s="45"/>
      <c r="E4" s="45"/>
      <c r="F4" s="45"/>
      <c r="G4" s="45"/>
      <c r="H4" s="45"/>
    </row>
    <row r="5" spans="1:9" ht="21.6" customHeight="1">
      <c r="A5" s="2" t="s">
        <v>0</v>
      </c>
      <c r="B5" s="2" t="s">
        <v>0</v>
      </c>
      <c r="C5" s="1" t="s">
        <v>0</v>
      </c>
      <c r="D5" s="14"/>
      <c r="E5" s="14"/>
      <c r="H5" s="15" t="s">
        <v>1</v>
      </c>
    </row>
    <row r="6" spans="1:9" ht="41.25" customHeight="1">
      <c r="A6" s="33" t="s">
        <v>2</v>
      </c>
      <c r="B6" s="33" t="s">
        <v>3</v>
      </c>
      <c r="C6" s="18" t="s">
        <v>125</v>
      </c>
      <c r="D6" s="18" t="s">
        <v>114</v>
      </c>
      <c r="E6" s="18" t="s">
        <v>124</v>
      </c>
      <c r="F6" s="18" t="s">
        <v>126</v>
      </c>
      <c r="G6" s="18" t="s">
        <v>114</v>
      </c>
      <c r="H6" s="18" t="s">
        <v>127</v>
      </c>
    </row>
    <row r="7" spans="1:9" ht="28.9" customHeight="1">
      <c r="A7" s="34" t="s">
        <v>0</v>
      </c>
      <c r="B7" s="35" t="s">
        <v>4</v>
      </c>
      <c r="C7" s="36">
        <f>C8+C30</f>
        <v>192470393.13999999</v>
      </c>
      <c r="D7" s="36">
        <f t="shared" ref="D7:E7" si="0">D8+D30</f>
        <v>0</v>
      </c>
      <c r="E7" s="36">
        <f t="shared" si="0"/>
        <v>192470393.13999999</v>
      </c>
      <c r="F7" s="36">
        <f>F8+F30</f>
        <v>198944274.53639999</v>
      </c>
      <c r="G7" s="36">
        <f t="shared" ref="G7:H7" si="1">G8+G30</f>
        <v>0</v>
      </c>
      <c r="H7" s="36">
        <f t="shared" si="1"/>
        <v>198944274.53639999</v>
      </c>
      <c r="I7" s="4"/>
    </row>
    <row r="8" spans="1:9" ht="14.45" customHeight="1">
      <c r="A8" s="35" t="s">
        <v>0</v>
      </c>
      <c r="B8" s="22" t="s">
        <v>5</v>
      </c>
      <c r="C8" s="23">
        <f>C9+C12+C18+C27</f>
        <v>157010665.34</v>
      </c>
      <c r="D8" s="23">
        <f t="shared" ref="D8:E8" si="2">D9+D12+D18+D27</f>
        <v>0</v>
      </c>
      <c r="E8" s="23">
        <f t="shared" si="2"/>
        <v>157010665.34</v>
      </c>
      <c r="F8" s="23">
        <f>F9+F12+F18+F27</f>
        <v>161376634.82639998</v>
      </c>
      <c r="G8" s="23">
        <f t="shared" ref="G8:H8" si="3">G9+G12+G18+G27</f>
        <v>0</v>
      </c>
      <c r="H8" s="23">
        <f t="shared" si="3"/>
        <v>161376634.82639998</v>
      </c>
      <c r="I8" s="4"/>
    </row>
    <row r="9" spans="1:9" ht="14.45" customHeight="1">
      <c r="A9" s="34" t="s">
        <v>6</v>
      </c>
      <c r="B9" s="37" t="s">
        <v>7</v>
      </c>
      <c r="C9" s="38">
        <f>C10</f>
        <v>121160000</v>
      </c>
      <c r="D9" s="38">
        <f t="shared" ref="D9:E10" si="4">D10</f>
        <v>0</v>
      </c>
      <c r="E9" s="38">
        <f t="shared" si="4"/>
        <v>121160000</v>
      </c>
      <c r="F9" s="38">
        <f>F10</f>
        <v>124670000</v>
      </c>
      <c r="G9" s="38">
        <f t="shared" ref="G9:H10" si="5">G10</f>
        <v>0</v>
      </c>
      <c r="H9" s="38">
        <f t="shared" si="5"/>
        <v>124670000</v>
      </c>
    </row>
    <row r="10" spans="1:9" ht="28.9" customHeight="1">
      <c r="A10" s="34" t="s">
        <v>8</v>
      </c>
      <c r="B10" s="35" t="s">
        <v>9</v>
      </c>
      <c r="C10" s="39">
        <f>C11</f>
        <v>121160000</v>
      </c>
      <c r="D10" s="39">
        <f t="shared" si="4"/>
        <v>0</v>
      </c>
      <c r="E10" s="39">
        <f t="shared" si="4"/>
        <v>121160000</v>
      </c>
      <c r="F10" s="39">
        <f>F11</f>
        <v>124670000</v>
      </c>
      <c r="G10" s="39">
        <f t="shared" si="5"/>
        <v>0</v>
      </c>
      <c r="H10" s="39">
        <f t="shared" si="5"/>
        <v>124670000</v>
      </c>
    </row>
    <row r="11" spans="1:9" ht="14.25" customHeight="1">
      <c r="A11" s="28" t="s">
        <v>10</v>
      </c>
      <c r="B11" s="10" t="s">
        <v>11</v>
      </c>
      <c r="C11" s="7">
        <v>121160000</v>
      </c>
      <c r="D11" s="7"/>
      <c r="E11" s="7">
        <f>C11+D11</f>
        <v>121160000</v>
      </c>
      <c r="F11" s="7">
        <v>124670000</v>
      </c>
      <c r="G11" s="10"/>
      <c r="H11" s="11">
        <f>F11+G11</f>
        <v>124670000</v>
      </c>
    </row>
    <row r="12" spans="1:9" ht="57.6" customHeight="1">
      <c r="A12" s="34" t="s">
        <v>12</v>
      </c>
      <c r="B12" s="35" t="s">
        <v>13</v>
      </c>
      <c r="C12" s="39">
        <f>C13</f>
        <v>517155.33999999997</v>
      </c>
      <c r="D12" s="39">
        <f t="shared" ref="D12:E12" si="6">D13</f>
        <v>0</v>
      </c>
      <c r="E12" s="39">
        <f t="shared" si="6"/>
        <v>517155.33999999997</v>
      </c>
      <c r="F12" s="39">
        <f>F13</f>
        <v>555424.82640000002</v>
      </c>
      <c r="G12" s="39">
        <f t="shared" ref="G12:H12" si="7">G13</f>
        <v>0</v>
      </c>
      <c r="H12" s="39">
        <f t="shared" si="7"/>
        <v>555424.82640000002</v>
      </c>
    </row>
    <row r="13" spans="1:9" ht="39.75" customHeight="1">
      <c r="A13" s="28" t="s">
        <v>14</v>
      </c>
      <c r="B13" s="10" t="s">
        <v>13</v>
      </c>
      <c r="C13" s="7">
        <f>C14+C15+C16+C17</f>
        <v>517155.33999999997</v>
      </c>
      <c r="D13" s="7"/>
      <c r="E13" s="7">
        <f>C13+D13</f>
        <v>517155.33999999997</v>
      </c>
      <c r="F13" s="7">
        <f>F14+F15+F16+F17</f>
        <v>555424.82640000002</v>
      </c>
      <c r="G13" s="10"/>
      <c r="H13" s="11">
        <f>F13+G13</f>
        <v>555424.82640000002</v>
      </c>
    </row>
    <row r="14" spans="1:9" ht="87" customHeight="1">
      <c r="A14" s="5" t="s">
        <v>93</v>
      </c>
      <c r="B14" s="29" t="s">
        <v>94</v>
      </c>
      <c r="C14" s="7">
        <v>187013.4</v>
      </c>
      <c r="D14" s="7"/>
      <c r="E14" s="7">
        <f t="shared" ref="E14:E17" si="8">C14+D14</f>
        <v>187013.4</v>
      </c>
      <c r="F14" s="7">
        <f>C14+(C14*7.4%)</f>
        <v>200852.3916</v>
      </c>
      <c r="G14" s="10"/>
      <c r="H14" s="11">
        <f t="shared" ref="H14:H17" si="9">F14+G14</f>
        <v>200852.3916</v>
      </c>
    </row>
    <row r="15" spans="1:9" ht="90.75" customHeight="1">
      <c r="A15" s="5" t="s">
        <v>95</v>
      </c>
      <c r="B15" s="29" t="s">
        <v>96</v>
      </c>
      <c r="C15" s="7">
        <v>1021</v>
      </c>
      <c r="D15" s="7"/>
      <c r="E15" s="7">
        <f t="shared" si="8"/>
        <v>1021</v>
      </c>
      <c r="F15" s="7">
        <f t="shared" ref="F15:F16" si="10">C15+(C15*7.4%)</f>
        <v>1096.5540000000001</v>
      </c>
      <c r="G15" s="10"/>
      <c r="H15" s="11">
        <f t="shared" si="9"/>
        <v>1096.5540000000001</v>
      </c>
    </row>
    <row r="16" spans="1:9" ht="99" customHeight="1">
      <c r="A16" s="5" t="s">
        <v>97</v>
      </c>
      <c r="B16" s="6" t="s">
        <v>98</v>
      </c>
      <c r="C16" s="7">
        <v>362754.2</v>
      </c>
      <c r="D16" s="7"/>
      <c r="E16" s="7">
        <f t="shared" si="8"/>
        <v>362754.2</v>
      </c>
      <c r="F16" s="7">
        <f t="shared" si="10"/>
        <v>389598.01079999999</v>
      </c>
      <c r="G16" s="10"/>
      <c r="H16" s="11">
        <f t="shared" si="9"/>
        <v>389598.01079999999</v>
      </c>
    </row>
    <row r="17" spans="1:9" ht="75" customHeight="1">
      <c r="A17" s="5" t="s">
        <v>99</v>
      </c>
      <c r="B17" s="6" t="s">
        <v>100</v>
      </c>
      <c r="C17" s="7">
        <v>-33633.26</v>
      </c>
      <c r="D17" s="7"/>
      <c r="E17" s="7">
        <f t="shared" si="8"/>
        <v>-33633.26</v>
      </c>
      <c r="F17" s="7">
        <v>-36122.129999999997</v>
      </c>
      <c r="G17" s="10"/>
      <c r="H17" s="11">
        <f t="shared" si="9"/>
        <v>-36122.129999999997</v>
      </c>
    </row>
    <row r="18" spans="1:9" ht="14.45" customHeight="1">
      <c r="A18" s="34" t="s">
        <v>15</v>
      </c>
      <c r="B18" s="35" t="s">
        <v>16</v>
      </c>
      <c r="C18" s="40">
        <f>C19+C22</f>
        <v>35068510</v>
      </c>
      <c r="D18" s="40">
        <f t="shared" ref="D18:E18" si="11">D19+D22</f>
        <v>0</v>
      </c>
      <c r="E18" s="40">
        <f t="shared" si="11"/>
        <v>35068510</v>
      </c>
      <c r="F18" s="40">
        <f>F19+F22</f>
        <v>35886210</v>
      </c>
      <c r="G18" s="40">
        <f>G19+G22</f>
        <v>0</v>
      </c>
      <c r="H18" s="40">
        <f>H19+H22</f>
        <v>35886210</v>
      </c>
      <c r="I18" s="4"/>
    </row>
    <row r="19" spans="1:9" ht="14.45" customHeight="1">
      <c r="A19" s="34" t="s">
        <v>17</v>
      </c>
      <c r="B19" s="35" t="s">
        <v>18</v>
      </c>
      <c r="C19" s="39">
        <f>C20+C21</f>
        <v>2011000</v>
      </c>
      <c r="D19" s="39">
        <f t="shared" ref="D19:E19" si="12">D20+D21</f>
        <v>0</v>
      </c>
      <c r="E19" s="39">
        <f t="shared" si="12"/>
        <v>2011000</v>
      </c>
      <c r="F19" s="39">
        <f>F20+F21</f>
        <v>2122000</v>
      </c>
      <c r="G19" s="39">
        <f t="shared" ref="G19:H19" si="13">G20+G21</f>
        <v>0</v>
      </c>
      <c r="H19" s="39">
        <f t="shared" si="13"/>
        <v>2122000</v>
      </c>
    </row>
    <row r="20" spans="1:9" ht="57.6" customHeight="1">
      <c r="A20" s="28" t="s">
        <v>19</v>
      </c>
      <c r="B20" s="10" t="s">
        <v>20</v>
      </c>
      <c r="C20" s="7">
        <v>1961000</v>
      </c>
      <c r="D20" s="7"/>
      <c r="E20" s="7">
        <f>C20+D20</f>
        <v>1961000</v>
      </c>
      <c r="F20" s="7">
        <v>2072000</v>
      </c>
      <c r="G20" s="10"/>
      <c r="H20" s="11">
        <f>F20+G20</f>
        <v>2072000</v>
      </c>
    </row>
    <row r="21" spans="1:9" ht="84.75" customHeight="1">
      <c r="A21" s="5" t="s">
        <v>101</v>
      </c>
      <c r="B21" s="26" t="s">
        <v>102</v>
      </c>
      <c r="C21" s="7">
        <v>50000</v>
      </c>
      <c r="D21" s="7"/>
      <c r="E21" s="7">
        <f>C21+D21</f>
        <v>50000</v>
      </c>
      <c r="F21" s="7">
        <v>50000</v>
      </c>
      <c r="G21" s="10"/>
      <c r="H21" s="11">
        <f>F21+G21</f>
        <v>50000</v>
      </c>
    </row>
    <row r="22" spans="1:9" ht="14.45" customHeight="1">
      <c r="A22" s="34" t="s">
        <v>21</v>
      </c>
      <c r="B22" s="35" t="s">
        <v>22</v>
      </c>
      <c r="C22" s="39">
        <f>C23+C24+C26+C25</f>
        <v>33057510</v>
      </c>
      <c r="D22" s="39">
        <f t="shared" ref="D22:E22" si="14">D23+D24+D26+D25</f>
        <v>0</v>
      </c>
      <c r="E22" s="39">
        <f t="shared" si="14"/>
        <v>33057510</v>
      </c>
      <c r="F22" s="39">
        <f>F23+F24+F26+F25</f>
        <v>33764210</v>
      </c>
      <c r="G22" s="39">
        <f t="shared" ref="G22:H22" si="15">G23+G24+G26+G25</f>
        <v>0</v>
      </c>
      <c r="H22" s="39">
        <f t="shared" si="15"/>
        <v>33764210</v>
      </c>
    </row>
    <row r="23" spans="1:9" ht="54.75" customHeight="1">
      <c r="A23" s="5" t="s">
        <v>103</v>
      </c>
      <c r="B23" s="10" t="s">
        <v>23</v>
      </c>
      <c r="C23" s="8">
        <f>33057510-C24-C26-C25</f>
        <v>29694406.800000001</v>
      </c>
      <c r="D23" s="8"/>
      <c r="E23" s="8">
        <f>C23+D23</f>
        <v>29694406.800000001</v>
      </c>
      <c r="F23" s="8">
        <f>22781510+10982700-F24-F26-F25</f>
        <v>30293487.497599997</v>
      </c>
      <c r="G23" s="10"/>
      <c r="H23" s="12">
        <f>F23+G23</f>
        <v>30293487.497599997</v>
      </c>
    </row>
    <row r="24" spans="1:9" ht="67.5" customHeight="1">
      <c r="A24" s="5" t="s">
        <v>104</v>
      </c>
      <c r="B24" s="26" t="s">
        <v>105</v>
      </c>
      <c r="C24" s="8">
        <v>3934.0949999999998</v>
      </c>
      <c r="D24" s="8"/>
      <c r="E24" s="8">
        <f t="shared" ref="E24:E26" si="16">C24+D24</f>
        <v>3934.0949999999998</v>
      </c>
      <c r="F24" s="8">
        <f>C24+(C24*3.2%)</f>
        <v>4059.9860399999998</v>
      </c>
      <c r="G24" s="10"/>
      <c r="H24" s="12">
        <f t="shared" ref="H24:H26" si="17">F24+G24</f>
        <v>4059.9860399999998</v>
      </c>
    </row>
    <row r="25" spans="1:9" ht="87" customHeight="1">
      <c r="A25" s="5" t="s">
        <v>106</v>
      </c>
      <c r="B25" s="26" t="s">
        <v>107</v>
      </c>
      <c r="C25" s="12">
        <v>2461680.75</v>
      </c>
      <c r="D25" s="12"/>
      <c r="E25" s="8">
        <f t="shared" si="16"/>
        <v>2461680.75</v>
      </c>
      <c r="F25" s="8">
        <f>C25+(C25*3.2%)</f>
        <v>2540454.534</v>
      </c>
      <c r="G25" s="10"/>
      <c r="H25" s="12">
        <f t="shared" si="17"/>
        <v>2540454.534</v>
      </c>
    </row>
    <row r="26" spans="1:9" ht="68.25" customHeight="1">
      <c r="A26" s="5" t="s">
        <v>108</v>
      </c>
      <c r="B26" s="26" t="s">
        <v>109</v>
      </c>
      <c r="C26" s="8">
        <v>897488.35499999998</v>
      </c>
      <c r="D26" s="8"/>
      <c r="E26" s="8">
        <f t="shared" si="16"/>
        <v>897488.35499999998</v>
      </c>
      <c r="F26" s="8">
        <f>C26+(C26*3.2%)</f>
        <v>926207.98236000002</v>
      </c>
      <c r="G26" s="10"/>
      <c r="H26" s="12">
        <f t="shared" si="17"/>
        <v>926207.98236000002</v>
      </c>
    </row>
    <row r="27" spans="1:9" ht="14.45" customHeight="1">
      <c r="A27" s="34" t="s">
        <v>24</v>
      </c>
      <c r="B27" s="35" t="s">
        <v>25</v>
      </c>
      <c r="C27" s="39">
        <f>C28</f>
        <v>265000</v>
      </c>
      <c r="D27" s="39">
        <f t="shared" ref="D27:E28" si="18">D28</f>
        <v>0</v>
      </c>
      <c r="E27" s="39">
        <f t="shared" si="18"/>
        <v>265000</v>
      </c>
      <c r="F27" s="39">
        <f>F28</f>
        <v>265000</v>
      </c>
      <c r="G27" s="39">
        <f t="shared" ref="G27:H28" si="19">G28</f>
        <v>0</v>
      </c>
      <c r="H27" s="39">
        <f t="shared" si="19"/>
        <v>265000</v>
      </c>
    </row>
    <row r="28" spans="1:9" ht="57.6" customHeight="1">
      <c r="A28" s="34" t="s">
        <v>26</v>
      </c>
      <c r="B28" s="35" t="s">
        <v>27</v>
      </c>
      <c r="C28" s="39">
        <f>C29</f>
        <v>265000</v>
      </c>
      <c r="D28" s="39">
        <f t="shared" si="18"/>
        <v>0</v>
      </c>
      <c r="E28" s="39">
        <f t="shared" si="18"/>
        <v>265000</v>
      </c>
      <c r="F28" s="39">
        <f>F29</f>
        <v>265000</v>
      </c>
      <c r="G28" s="39">
        <f t="shared" si="19"/>
        <v>0</v>
      </c>
      <c r="H28" s="39">
        <f t="shared" si="19"/>
        <v>265000</v>
      </c>
    </row>
    <row r="29" spans="1:9" ht="105" customHeight="1">
      <c r="A29" s="28" t="s">
        <v>28</v>
      </c>
      <c r="B29" s="10" t="s">
        <v>29</v>
      </c>
      <c r="C29" s="7">
        <v>265000</v>
      </c>
      <c r="D29" s="7"/>
      <c r="E29" s="7">
        <f>C29+D29</f>
        <v>265000</v>
      </c>
      <c r="F29" s="7">
        <v>265000</v>
      </c>
      <c r="G29" s="10"/>
      <c r="H29" s="11">
        <f>F29+G29</f>
        <v>265000</v>
      </c>
    </row>
    <row r="30" spans="1:9" ht="14.45" customHeight="1">
      <c r="A30" s="35" t="s">
        <v>0</v>
      </c>
      <c r="B30" s="22" t="s">
        <v>30</v>
      </c>
      <c r="C30" s="23">
        <f>C31+C38+C41+C44</f>
        <v>35459727.799999997</v>
      </c>
      <c r="D30" s="23">
        <f t="shared" ref="D30:E30" si="20">D31+D38+D41+D44</f>
        <v>0</v>
      </c>
      <c r="E30" s="23">
        <f t="shared" si="20"/>
        <v>35459727.799999997</v>
      </c>
      <c r="F30" s="23">
        <f>F31+F38+F41+F44</f>
        <v>37567639.710000001</v>
      </c>
      <c r="G30" s="23">
        <f t="shared" ref="G30:H30" si="21">G31+G38+G41+G44</f>
        <v>0</v>
      </c>
      <c r="H30" s="23">
        <f t="shared" si="21"/>
        <v>37567639.710000001</v>
      </c>
      <c r="I30" s="4"/>
    </row>
    <row r="31" spans="1:9" ht="72.599999999999994" customHeight="1">
      <c r="A31" s="34" t="s">
        <v>31</v>
      </c>
      <c r="B31" s="35" t="s">
        <v>32</v>
      </c>
      <c r="C31" s="40">
        <f>C32+C36</f>
        <v>24303257.899999999</v>
      </c>
      <c r="D31" s="40">
        <f t="shared" ref="D31:E31" si="22">D32+D36</f>
        <v>0</v>
      </c>
      <c r="E31" s="40">
        <f t="shared" si="22"/>
        <v>24303257.899999999</v>
      </c>
      <c r="F31" s="40">
        <f>F32+F36</f>
        <v>24617089.800000001</v>
      </c>
      <c r="G31" s="40">
        <f t="shared" ref="G31:H31" si="23">G32+G36</f>
        <v>0</v>
      </c>
      <c r="H31" s="40">
        <f t="shared" si="23"/>
        <v>24617089.800000001</v>
      </c>
      <c r="I31" s="4"/>
    </row>
    <row r="32" spans="1:9" ht="105.75" customHeight="1">
      <c r="A32" s="34" t="s">
        <v>33</v>
      </c>
      <c r="B32" s="35" t="s">
        <v>34</v>
      </c>
      <c r="C32" s="41">
        <f>C33+C34+C35</f>
        <v>21178057.899999999</v>
      </c>
      <c r="D32" s="41">
        <f t="shared" ref="D32:E32" si="24">D33+D34+D35</f>
        <v>0</v>
      </c>
      <c r="E32" s="41">
        <f t="shared" si="24"/>
        <v>21178057.899999999</v>
      </c>
      <c r="F32" s="41">
        <f>F33+F34+F35</f>
        <v>21491889.800000001</v>
      </c>
      <c r="G32" s="41">
        <f t="shared" ref="G32:H32" si="25">G33+G34+G35</f>
        <v>0</v>
      </c>
      <c r="H32" s="41">
        <f t="shared" si="25"/>
        <v>21491889.800000001</v>
      </c>
    </row>
    <row r="33" spans="1:8" ht="103.5" customHeight="1">
      <c r="A33" s="28" t="s">
        <v>35</v>
      </c>
      <c r="B33" s="10" t="s">
        <v>36</v>
      </c>
      <c r="C33" s="7">
        <v>7845799.0999999996</v>
      </c>
      <c r="D33" s="7"/>
      <c r="E33" s="7">
        <f>C33+D33</f>
        <v>7845799.0999999996</v>
      </c>
      <c r="F33" s="7">
        <v>8159631</v>
      </c>
      <c r="G33" s="10"/>
      <c r="H33" s="11">
        <f>F33+G33</f>
        <v>8159631</v>
      </c>
    </row>
    <row r="34" spans="1:8" ht="91.5" customHeight="1">
      <c r="A34" s="28" t="s">
        <v>37</v>
      </c>
      <c r="B34" s="10" t="s">
        <v>38</v>
      </c>
      <c r="C34" s="7">
        <v>755600</v>
      </c>
      <c r="D34" s="7"/>
      <c r="E34" s="7">
        <f>C34+D34</f>
        <v>755600</v>
      </c>
      <c r="F34" s="42">
        <v>755600</v>
      </c>
      <c r="G34" s="10"/>
      <c r="H34" s="11">
        <f>F34+G34</f>
        <v>755600</v>
      </c>
    </row>
    <row r="35" spans="1:8" ht="78.75" customHeight="1">
      <c r="A35" s="28" t="s">
        <v>39</v>
      </c>
      <c r="B35" s="10" t="s">
        <v>40</v>
      </c>
      <c r="C35" s="7">
        <v>12576658.800000001</v>
      </c>
      <c r="D35" s="7"/>
      <c r="E35" s="7">
        <f>C35+D35</f>
        <v>12576658.800000001</v>
      </c>
      <c r="F35" s="7">
        <v>12576658.800000001</v>
      </c>
      <c r="G35" s="10"/>
      <c r="H35" s="11">
        <f>F35+G35</f>
        <v>12576658.800000001</v>
      </c>
    </row>
    <row r="36" spans="1:8" ht="104.25" customHeight="1">
      <c r="A36" s="34" t="s">
        <v>41</v>
      </c>
      <c r="B36" s="35" t="s">
        <v>42</v>
      </c>
      <c r="C36" s="41">
        <f>C37</f>
        <v>3125200</v>
      </c>
      <c r="D36" s="41">
        <f t="shared" ref="D36:E36" si="26">D37</f>
        <v>0</v>
      </c>
      <c r="E36" s="41">
        <f t="shared" si="26"/>
        <v>3125200</v>
      </c>
      <c r="F36" s="41">
        <f>F37</f>
        <v>3125200</v>
      </c>
      <c r="G36" s="41">
        <f t="shared" ref="G36:H36" si="27">G37</f>
        <v>0</v>
      </c>
      <c r="H36" s="41">
        <f t="shared" si="27"/>
        <v>3125200</v>
      </c>
    </row>
    <row r="37" spans="1:8" ht="100.9" customHeight="1">
      <c r="A37" s="28" t="s">
        <v>43</v>
      </c>
      <c r="B37" s="10" t="s">
        <v>44</v>
      </c>
      <c r="C37" s="7">
        <v>3125200</v>
      </c>
      <c r="D37" s="7"/>
      <c r="E37" s="7">
        <f>C37+D37</f>
        <v>3125200</v>
      </c>
      <c r="F37" s="7">
        <v>3125200</v>
      </c>
      <c r="G37" s="10"/>
      <c r="H37" s="11">
        <f>F37+G37</f>
        <v>3125200</v>
      </c>
    </row>
    <row r="38" spans="1:8" ht="43.35" customHeight="1">
      <c r="A38" s="34" t="s">
        <v>45</v>
      </c>
      <c r="B38" s="35" t="s">
        <v>46</v>
      </c>
      <c r="C38" s="39">
        <f>C39</f>
        <v>10366469.9</v>
      </c>
      <c r="D38" s="39">
        <f t="shared" ref="D38:E39" si="28">D39</f>
        <v>0</v>
      </c>
      <c r="E38" s="39">
        <f t="shared" si="28"/>
        <v>10366469.9</v>
      </c>
      <c r="F38" s="39">
        <f>F39</f>
        <v>12160549.91</v>
      </c>
      <c r="G38" s="39">
        <f t="shared" ref="G38:H39" si="29">G39</f>
        <v>0</v>
      </c>
      <c r="H38" s="39">
        <f t="shared" si="29"/>
        <v>12160549.91</v>
      </c>
    </row>
    <row r="39" spans="1:8" ht="28.9" customHeight="1">
      <c r="A39" s="34" t="s">
        <v>47</v>
      </c>
      <c r="B39" s="35" t="s">
        <v>48</v>
      </c>
      <c r="C39" s="39">
        <f>C40</f>
        <v>10366469.9</v>
      </c>
      <c r="D39" s="39">
        <f t="shared" si="28"/>
        <v>0</v>
      </c>
      <c r="E39" s="39">
        <f t="shared" si="28"/>
        <v>10366469.9</v>
      </c>
      <c r="F39" s="39">
        <f>F40</f>
        <v>12160549.91</v>
      </c>
      <c r="G39" s="39">
        <f t="shared" si="29"/>
        <v>0</v>
      </c>
      <c r="H39" s="39">
        <f t="shared" si="29"/>
        <v>12160549.91</v>
      </c>
    </row>
    <row r="40" spans="1:8" ht="28.9" customHeight="1">
      <c r="A40" s="28" t="s">
        <v>49</v>
      </c>
      <c r="B40" s="10" t="s">
        <v>50</v>
      </c>
      <c r="C40" s="7">
        <v>10366469.9</v>
      </c>
      <c r="D40" s="7"/>
      <c r="E40" s="7">
        <f>C40+D40</f>
        <v>10366469.9</v>
      </c>
      <c r="F40" s="7">
        <v>12160549.91</v>
      </c>
      <c r="G40" s="10"/>
      <c r="H40" s="11">
        <f>F40+G40</f>
        <v>12160549.91</v>
      </c>
    </row>
    <row r="41" spans="1:8" ht="43.35" customHeight="1">
      <c r="A41" s="34" t="s">
        <v>51</v>
      </c>
      <c r="B41" s="35" t="s">
        <v>52</v>
      </c>
      <c r="C41" s="39">
        <f>C42</f>
        <v>650000</v>
      </c>
      <c r="D41" s="39">
        <f t="shared" ref="D41:E42" si="30">D42</f>
        <v>0</v>
      </c>
      <c r="E41" s="39">
        <f t="shared" si="30"/>
        <v>650000</v>
      </c>
      <c r="F41" s="39">
        <f>F42</f>
        <v>650000</v>
      </c>
      <c r="G41" s="39">
        <f t="shared" ref="G41:H42" si="31">G42</f>
        <v>0</v>
      </c>
      <c r="H41" s="39">
        <f t="shared" si="31"/>
        <v>650000</v>
      </c>
    </row>
    <row r="42" spans="1:8" ht="78" customHeight="1">
      <c r="A42" s="34" t="s">
        <v>53</v>
      </c>
      <c r="B42" s="35" t="s">
        <v>54</v>
      </c>
      <c r="C42" s="39">
        <f>C43</f>
        <v>650000</v>
      </c>
      <c r="D42" s="39">
        <f t="shared" si="30"/>
        <v>0</v>
      </c>
      <c r="E42" s="39">
        <f t="shared" si="30"/>
        <v>650000</v>
      </c>
      <c r="F42" s="39">
        <f>F43</f>
        <v>650000</v>
      </c>
      <c r="G42" s="39">
        <f t="shared" si="31"/>
        <v>0</v>
      </c>
      <c r="H42" s="39">
        <f t="shared" si="31"/>
        <v>650000</v>
      </c>
    </row>
    <row r="43" spans="1:8" ht="57.6" customHeight="1">
      <c r="A43" s="28" t="s">
        <v>55</v>
      </c>
      <c r="B43" s="10" t="s">
        <v>56</v>
      </c>
      <c r="C43" s="7">
        <v>650000</v>
      </c>
      <c r="D43" s="7"/>
      <c r="E43" s="7">
        <f>C43+D43</f>
        <v>650000</v>
      </c>
      <c r="F43" s="7">
        <v>650000</v>
      </c>
      <c r="G43" s="10"/>
      <c r="H43" s="11">
        <f>F43+G43</f>
        <v>650000</v>
      </c>
    </row>
    <row r="44" spans="1:8" ht="14.45" customHeight="1">
      <c r="A44" s="34" t="s">
        <v>57</v>
      </c>
      <c r="B44" s="35" t="s">
        <v>58</v>
      </c>
      <c r="C44" s="39">
        <f>C45</f>
        <v>140000</v>
      </c>
      <c r="D44" s="39">
        <f t="shared" ref="D44:E45" si="32">D45</f>
        <v>0</v>
      </c>
      <c r="E44" s="39">
        <f t="shared" si="32"/>
        <v>140000</v>
      </c>
      <c r="F44" s="39">
        <f>F45</f>
        <v>140000</v>
      </c>
      <c r="G44" s="39">
        <f t="shared" ref="G44:H45" si="33">G45</f>
        <v>0</v>
      </c>
      <c r="H44" s="39">
        <f t="shared" si="33"/>
        <v>140000</v>
      </c>
    </row>
    <row r="45" spans="1:8" ht="14.45" customHeight="1">
      <c r="A45" s="34" t="s">
        <v>59</v>
      </c>
      <c r="B45" s="35" t="s">
        <v>60</v>
      </c>
      <c r="C45" s="39">
        <f>C46</f>
        <v>140000</v>
      </c>
      <c r="D45" s="39">
        <f t="shared" si="32"/>
        <v>0</v>
      </c>
      <c r="E45" s="39">
        <f t="shared" si="32"/>
        <v>140000</v>
      </c>
      <c r="F45" s="39">
        <f>F46</f>
        <v>140000</v>
      </c>
      <c r="G45" s="39">
        <f t="shared" si="33"/>
        <v>0</v>
      </c>
      <c r="H45" s="39">
        <f t="shared" si="33"/>
        <v>140000</v>
      </c>
    </row>
    <row r="46" spans="1:8" ht="28.9" customHeight="1">
      <c r="A46" s="28" t="s">
        <v>61</v>
      </c>
      <c r="B46" s="10" t="s">
        <v>62</v>
      </c>
      <c r="C46" s="43">
        <v>140000</v>
      </c>
      <c r="D46" s="43"/>
      <c r="E46" s="43">
        <f>C46+D46</f>
        <v>140000</v>
      </c>
      <c r="F46" s="43">
        <v>140000</v>
      </c>
      <c r="G46" s="10"/>
      <c r="H46" s="12">
        <f>F46+G46</f>
        <v>140000</v>
      </c>
    </row>
    <row r="47" spans="1:8" ht="14.45" customHeight="1">
      <c r="A47" s="34" t="s">
        <v>0</v>
      </c>
      <c r="B47" s="22" t="s">
        <v>63</v>
      </c>
      <c r="C47" s="44">
        <f>C48+C54</f>
        <v>3509600</v>
      </c>
      <c r="D47" s="44">
        <f t="shared" ref="D47:H47" si="34">D48+D54</f>
        <v>509800</v>
      </c>
      <c r="E47" s="44">
        <f t="shared" si="34"/>
        <v>4019400</v>
      </c>
      <c r="F47" s="44">
        <f t="shared" si="34"/>
        <v>0</v>
      </c>
      <c r="G47" s="44">
        <f t="shared" si="34"/>
        <v>3981200</v>
      </c>
      <c r="H47" s="44">
        <f t="shared" si="34"/>
        <v>3981200</v>
      </c>
    </row>
    <row r="48" spans="1:8" ht="40.5" customHeight="1">
      <c r="A48" s="34" t="s">
        <v>64</v>
      </c>
      <c r="B48" s="35" t="s">
        <v>65</v>
      </c>
      <c r="C48" s="40">
        <f>C49+C52</f>
        <v>3509600</v>
      </c>
      <c r="D48" s="40">
        <f>D49+D52+D50+D51+D53</f>
        <v>509800</v>
      </c>
      <c r="E48" s="40">
        <f>E49+E52+E50+E51+E53</f>
        <v>4019400</v>
      </c>
      <c r="F48" s="40">
        <f t="shared" ref="F48" si="35">F49+F52</f>
        <v>0</v>
      </c>
      <c r="G48" s="40">
        <f>G49+G52+G50+G51+G53</f>
        <v>3981200</v>
      </c>
      <c r="H48" s="40">
        <f>H49+H52+H50+H51+H53</f>
        <v>3981200</v>
      </c>
    </row>
    <row r="49" spans="1:8" ht="43.35" customHeight="1">
      <c r="A49" s="28" t="s">
        <v>66</v>
      </c>
      <c r="B49" s="10" t="s">
        <v>67</v>
      </c>
      <c r="C49" s="8"/>
      <c r="D49" s="8"/>
      <c r="E49" s="8">
        <f>C49+D49</f>
        <v>0</v>
      </c>
      <c r="F49" s="8"/>
      <c r="G49" s="10"/>
      <c r="H49" s="12">
        <f>F49+G49</f>
        <v>0</v>
      </c>
    </row>
    <row r="50" spans="1:8" ht="66.75" customHeight="1">
      <c r="A50" s="28" t="s">
        <v>117</v>
      </c>
      <c r="B50" s="10" t="s">
        <v>118</v>
      </c>
      <c r="C50" s="8"/>
      <c r="D50" s="8"/>
      <c r="E50" s="8">
        <f>C50+D50</f>
        <v>0</v>
      </c>
      <c r="F50" s="8"/>
      <c r="G50" s="10"/>
      <c r="H50" s="12">
        <f>F50+G50</f>
        <v>0</v>
      </c>
    </row>
    <row r="51" spans="1:8" ht="53.25" customHeight="1">
      <c r="A51" s="28" t="s">
        <v>119</v>
      </c>
      <c r="B51" s="10" t="s">
        <v>120</v>
      </c>
      <c r="C51" s="8"/>
      <c r="D51" s="8">
        <v>50200</v>
      </c>
      <c r="E51" s="8">
        <f>C51+D51</f>
        <v>50200</v>
      </c>
      <c r="F51" s="8"/>
      <c r="G51" s="12">
        <v>50500</v>
      </c>
      <c r="H51" s="12">
        <f>F51+G51</f>
        <v>50500</v>
      </c>
    </row>
    <row r="52" spans="1:8" ht="43.35" customHeight="1">
      <c r="A52" s="28" t="s">
        <v>110</v>
      </c>
      <c r="B52" s="10" t="s">
        <v>111</v>
      </c>
      <c r="C52" s="8">
        <v>3509600</v>
      </c>
      <c r="D52" s="8">
        <f>3669200-C52</f>
        <v>159600</v>
      </c>
      <c r="E52" s="8">
        <f>C52+D52</f>
        <v>3669200</v>
      </c>
      <c r="F52" s="8"/>
      <c r="G52" s="12">
        <v>3630700</v>
      </c>
      <c r="H52" s="12">
        <f>F52+G52</f>
        <v>3630700</v>
      </c>
    </row>
    <row r="53" spans="1:8" ht="56.25" customHeight="1">
      <c r="A53" s="28" t="s">
        <v>121</v>
      </c>
      <c r="B53" s="10" t="s">
        <v>122</v>
      </c>
      <c r="C53" s="8"/>
      <c r="D53" s="8">
        <v>300000</v>
      </c>
      <c r="E53" s="8">
        <f>C53+D53</f>
        <v>300000</v>
      </c>
      <c r="F53" s="8"/>
      <c r="G53" s="12">
        <v>300000</v>
      </c>
      <c r="H53" s="12">
        <f>F53+G53</f>
        <v>300000</v>
      </c>
    </row>
    <row r="54" spans="1:8" ht="28.9" customHeight="1">
      <c r="A54" s="34" t="s">
        <v>68</v>
      </c>
      <c r="B54" s="35" t="s">
        <v>69</v>
      </c>
      <c r="C54" s="40">
        <f>C55+C56</f>
        <v>0</v>
      </c>
      <c r="D54" s="40">
        <f t="shared" ref="D54:E54" si="36">D55+D56</f>
        <v>0</v>
      </c>
      <c r="E54" s="40">
        <f t="shared" si="36"/>
        <v>0</v>
      </c>
      <c r="F54" s="40">
        <f>F55+F56</f>
        <v>0</v>
      </c>
      <c r="G54" s="40">
        <f t="shared" ref="G54:H54" si="37">G55+G56</f>
        <v>0</v>
      </c>
      <c r="H54" s="40">
        <f t="shared" si="37"/>
        <v>0</v>
      </c>
    </row>
    <row r="55" spans="1:8" ht="28.9" customHeight="1">
      <c r="A55" s="34" t="s">
        <v>70</v>
      </c>
      <c r="B55" s="35" t="s">
        <v>71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</row>
    <row r="56" spans="1:8" ht="28.9" customHeight="1">
      <c r="A56" s="28" t="s">
        <v>72</v>
      </c>
      <c r="B56" s="10" t="s">
        <v>73</v>
      </c>
      <c r="C56" s="8">
        <v>0</v>
      </c>
      <c r="D56" s="8"/>
      <c r="E56" s="8">
        <f>C56+D56</f>
        <v>0</v>
      </c>
      <c r="F56" s="8">
        <v>0</v>
      </c>
      <c r="G56" s="10"/>
      <c r="H56" s="12">
        <f>F56+G56</f>
        <v>0</v>
      </c>
    </row>
    <row r="57" spans="1:8" ht="21.6" customHeight="1">
      <c r="A57" s="48" t="s">
        <v>74</v>
      </c>
      <c r="B57" s="48"/>
      <c r="C57" s="36">
        <f>C8+C30+C47</f>
        <v>195979993.13999999</v>
      </c>
      <c r="D57" s="36">
        <f t="shared" ref="D57:E57" si="38">D8+D30+D47</f>
        <v>509800</v>
      </c>
      <c r="E57" s="36">
        <f t="shared" si="38"/>
        <v>196489793.13999999</v>
      </c>
      <c r="F57" s="36">
        <f>F8+F30+F47</f>
        <v>198944274.53639999</v>
      </c>
      <c r="G57" s="36">
        <f t="shared" ref="G57:H57" si="39">G8+G30+G47</f>
        <v>3981200</v>
      </c>
      <c r="H57" s="36">
        <f t="shared" si="39"/>
        <v>202925474.53639999</v>
      </c>
    </row>
  </sheetData>
  <mergeCells count="3">
    <mergeCell ref="A57:B57"/>
    <mergeCell ref="B2:H2"/>
    <mergeCell ref="A4:H4"/>
  </mergeCells>
  <pageMargins left="0.39370078740157483" right="0.39370078740157483" top="0.39370078740157483" bottom="0.39370078740157483" header="0.31496062992125984" footer="0.31496062992125984"/>
  <pageSetup paperSize="9" scale="55" orientation="portrait" r:id="rId1"/>
  <headerFooter>
    <oddFooter>&amp;C&amp;P из &amp;N</oddFooter>
  </headerFooter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Табл. 1.1</vt:lpstr>
      <vt:lpstr>Табл. 1.2</vt:lpstr>
      <vt:lpstr>'Табл. 1.1'!Заголовки_для_печати</vt:lpstr>
      <vt:lpstr>'Табл. 1.2'!Заголовки_для_печати</vt:lpstr>
      <vt:lpstr>'Табл. 1.1'!Область_печати</vt:lpstr>
      <vt:lpstr>'Табл. 1.2'!Область_печати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2020-12-30T00:45:02Z</cp:lastPrinted>
  <dcterms:created xsi:type="dcterms:W3CDTF">2006-09-16T00:00:00Z</dcterms:created>
  <dcterms:modified xsi:type="dcterms:W3CDTF">2020-12-30T03:00:58Z</dcterms:modified>
</cp:coreProperties>
</file>