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2014-2016" sheetId="1" r:id="rId1"/>
  </sheets>
  <definedNames>
    <definedName name="_xlnm.Print_Area" localSheetId="0">'2014-2016'!$A$5:$I$81</definedName>
  </definedNames>
  <calcPr fullCalcOnLoad="1"/>
</workbook>
</file>

<file path=xl/sharedStrings.xml><?xml version="1.0" encoding="utf-8"?>
<sst xmlns="http://schemas.openxmlformats.org/spreadsheetml/2006/main" count="142" uniqueCount="122">
  <si>
    <t>Наименование</t>
  </si>
  <si>
    <t>ОБЩЕГОСУДАРСТВЕННЫЕ ВОПРОСЫ</t>
  </si>
  <si>
    <t>НАЦИОНАЛЬНАЯ ЭКОНОМИКА</t>
  </si>
  <si>
    <t>ЖИЛИЩНО-КОММУНАЛЬНОЕ ХОЗЯЙСТВО</t>
  </si>
  <si>
    <t>МЕЖБЮДЖЕТНЫЕ ТРАНСФЕРТЫ</t>
  </si>
  <si>
    <t>СОЦИАЛЬНАЯ ПОЛИТИКА</t>
  </si>
  <si>
    <t>НАЦИОНАЛЬНАЯ БЕЗОПАСНОСТЬ И ПРАВООХРАНИТЕЛЬНАЯ ДЕЯТЕЛЬНОСТЬ</t>
  </si>
  <si>
    <t>СПОРТ И ФИЗИЧЕСКАЯ КУЛЬТУРА</t>
  </si>
  <si>
    <t>ОБРАЗОВАНИЕ</t>
  </si>
  <si>
    <t>Главный распорядитель</t>
  </si>
  <si>
    <t xml:space="preserve">ТЕЛЕВИДЕНИЕ И РАДИОВЕЩАНИЕ  </t>
  </si>
  <si>
    <t>Приложение № 1</t>
  </si>
  <si>
    <t>РАСХОДЫ</t>
  </si>
  <si>
    <t>2.</t>
  </si>
  <si>
    <t>3.</t>
  </si>
  <si>
    <t>Профицит (+)/дефицит (-)</t>
  </si>
  <si>
    <t>4.</t>
  </si>
  <si>
    <t>Источники внутреннего финансирования дефицита бюджета</t>
  </si>
  <si>
    <t>Муниципальные ценные бумаги</t>
  </si>
  <si>
    <t>Кредиты кредитных организаций</t>
  </si>
  <si>
    <t>Возврат бюджетных  кредитов, предоставленных юридическими лицами из бюджетов поселений</t>
  </si>
  <si>
    <t>Изменение остатков средств на счетах</t>
  </si>
  <si>
    <t>Иные источники</t>
  </si>
  <si>
    <t>Муниципальный долг</t>
  </si>
  <si>
    <t>На начало года</t>
  </si>
  <si>
    <t>в том числе объем обязательств по муниципальным гарантиям</t>
  </si>
  <si>
    <t>На конец года</t>
  </si>
  <si>
    <t>5.</t>
  </si>
  <si>
    <t>Индекс потребительских цен</t>
  </si>
  <si>
    <t>1.</t>
  </si>
  <si>
    <t>ДОХОДЫ</t>
  </si>
  <si>
    <t>1.1</t>
  </si>
  <si>
    <t>Налоговые доходы</t>
  </si>
  <si>
    <t>1.2</t>
  </si>
  <si>
    <t>Неналоговые доходы</t>
  </si>
  <si>
    <t>к Постановлению главы города</t>
  </si>
  <si>
    <t>тыс. руб.</t>
  </si>
  <si>
    <t xml:space="preserve"> </t>
  </si>
  <si>
    <t>код раздела, подраздела</t>
  </si>
  <si>
    <t>МЕРОПРИЯТИЯ В ОБЛАСТИ КУЛЬТУРЫ</t>
  </si>
  <si>
    <t>0100</t>
  </si>
  <si>
    <t>0300</t>
  </si>
  <si>
    <t>0400</t>
  </si>
  <si>
    <t>0500</t>
  </si>
  <si>
    <t>0700</t>
  </si>
  <si>
    <t>0800</t>
  </si>
  <si>
    <t>1000</t>
  </si>
  <si>
    <t>1100</t>
  </si>
  <si>
    <t>1200</t>
  </si>
  <si>
    <t>1400</t>
  </si>
  <si>
    <t xml:space="preserve">                 Среднесрочный финансовй план МО "Город Удачный"                Мирнинского района РС (Я) на 2014-2016 годы</t>
  </si>
  <si>
    <t>Непрограммные расходы</t>
  </si>
  <si>
    <t>Глава муниципального образования</t>
  </si>
  <si>
    <t>Депутаты представительного органа муниципального образования</t>
  </si>
  <si>
    <t>Центральный аппарат</t>
  </si>
  <si>
    <t>КЦСР</t>
  </si>
  <si>
    <t>0102</t>
  </si>
  <si>
    <t>9912434</t>
  </si>
  <si>
    <t>0103</t>
  </si>
  <si>
    <t>9912436</t>
  </si>
  <si>
    <t>9912441</t>
  </si>
  <si>
    <t>Программные расходы</t>
  </si>
  <si>
    <t>0104</t>
  </si>
  <si>
    <t>4900000</t>
  </si>
  <si>
    <t>Обеспечение пожарной безопасности</t>
  </si>
  <si>
    <t>0309</t>
  </si>
  <si>
    <t>2820000</t>
  </si>
  <si>
    <t>Профилактика правонарушений</t>
  </si>
  <si>
    <t>2850000</t>
  </si>
  <si>
    <t>Субсидии на пассажирские перевозки</t>
  </si>
  <si>
    <t>0408</t>
  </si>
  <si>
    <t>9982472</t>
  </si>
  <si>
    <t>Поддержка и развитие малого и среднего предпринимательства</t>
  </si>
  <si>
    <t>0412</t>
  </si>
  <si>
    <t>2210000</t>
  </si>
  <si>
    <t>3600000</t>
  </si>
  <si>
    <t>Управление муниципальной собственностью</t>
  </si>
  <si>
    <t>Развитие муниципальной службы</t>
  </si>
  <si>
    <t>Резервные фонды местной администрации</t>
  </si>
  <si>
    <t>0113</t>
  </si>
  <si>
    <t>9930000</t>
  </si>
  <si>
    <t>Прочие непрограммные расходы</t>
  </si>
  <si>
    <t>0013</t>
  </si>
  <si>
    <t>9980000</t>
  </si>
  <si>
    <t>Развитие дорожно-транспортного комплекса</t>
  </si>
  <si>
    <t>0501</t>
  </si>
  <si>
    <t>0503</t>
  </si>
  <si>
    <t>2400000</t>
  </si>
  <si>
    <t>Энергосбережение</t>
  </si>
  <si>
    <t>2500000</t>
  </si>
  <si>
    <t>Мероприятия в области коммунального хозяйства</t>
  </si>
  <si>
    <t>9982524</t>
  </si>
  <si>
    <t>Молодежная политика</t>
  </si>
  <si>
    <t>0707</t>
  </si>
  <si>
    <t>2920000</t>
  </si>
  <si>
    <t>Развитие жилищно-коммунального хозяйства</t>
  </si>
  <si>
    <t>2700000</t>
  </si>
  <si>
    <t>2100000</t>
  </si>
  <si>
    <t>Социальная поддержка граждан</t>
  </si>
  <si>
    <t>1003</t>
  </si>
  <si>
    <t>3000000</t>
  </si>
  <si>
    <t>Обеспечение качественным жильем</t>
  </si>
  <si>
    <t>3200000</t>
  </si>
  <si>
    <t>Профилактика безнадзорности и правонарушений несовершеннолетних</t>
  </si>
  <si>
    <t>1006</t>
  </si>
  <si>
    <t>4200000</t>
  </si>
  <si>
    <t>Развитие физической культуры и массового спорта</t>
  </si>
  <si>
    <t>1105</t>
  </si>
  <si>
    <t>2940000</t>
  </si>
  <si>
    <t>Информационное обеспечение деятельности</t>
  </si>
  <si>
    <t>1204</t>
  </si>
  <si>
    <t>9982482</t>
  </si>
  <si>
    <t>Субсидии, передаваемые в государственный бюджет (отрицательный трансферт)</t>
  </si>
  <si>
    <t>1403</t>
  </si>
  <si>
    <t>9957201</t>
  </si>
  <si>
    <t>Осуществление расходных обязательств ОМСУ в части полномочий по решению вопросов местного значения, переденнах в соответствии с заключенными между органом местного самоуправления муниципального района и поселения соглашением</t>
  </si>
  <si>
    <t>9957401</t>
  </si>
  <si>
    <t>№ п/п</t>
  </si>
  <si>
    <t>4</t>
  </si>
  <si>
    <t>5</t>
  </si>
  <si>
    <t>Организация культурно-массовых мероприятий</t>
  </si>
  <si>
    <t>№ 119 от "12" ноября  2013г.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</si>
</sst>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 Cyr"/>
      <family val="0"/>
    </font>
    <font>
      <sz val="18"/>
      <name val="Arial"/>
      <family val="2"/>
    </font>
    <font>
      <i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4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0" fontId="10" fillId="0" borderId="11" xfId="53" applyFont="1" applyFill="1" applyBorder="1" applyAlignment="1">
      <alignment vertical="justify" wrapText="1"/>
      <protection/>
    </xf>
    <xf numFmtId="49" fontId="7" fillId="0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justify" vertical="top" wrapText="1"/>
    </xf>
    <xf numFmtId="43" fontId="7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9" fillId="0" borderId="10" xfId="0" applyNumberFormat="1" applyFont="1" applyFill="1" applyBorder="1" applyAlignment="1">
      <alignment horizontal="center"/>
    </xf>
    <xf numFmtId="184" fontId="9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184" fontId="8" fillId="0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/>
    </xf>
    <xf numFmtId="43" fontId="8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/>
    </xf>
    <xf numFmtId="184" fontId="10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а в главу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81"/>
  <sheetViews>
    <sheetView tabSelected="1" view="pageBreakPreview" zoomScale="85" zoomScaleNormal="75" zoomScaleSheetLayoutView="85" zoomScalePageLayoutView="0" workbookViewId="0" topLeftCell="A3">
      <selection activeCell="G7" sqref="G7"/>
    </sheetView>
  </sheetViews>
  <sheetFormatPr defaultColWidth="9.00390625" defaultRowHeight="12.75"/>
  <cols>
    <col min="1" max="1" width="11.00390625" style="1" customWidth="1"/>
    <col min="2" max="2" width="76.25390625" style="1" customWidth="1"/>
    <col min="3" max="3" width="18.00390625" style="1" customWidth="1"/>
    <col min="4" max="5" width="14.625" style="2" customWidth="1"/>
    <col min="6" max="6" width="26.625" style="1" customWidth="1"/>
    <col min="7" max="7" width="28.75390625" style="1" customWidth="1"/>
    <col min="8" max="8" width="24.875" style="1" customWidth="1"/>
    <col min="9" max="16384" width="9.125" style="1" customWidth="1"/>
  </cols>
  <sheetData>
    <row r="1" ht="21.75" customHeight="1" hidden="1"/>
    <row r="2" ht="15" hidden="1"/>
    <row r="3" ht="1.5" customHeight="1"/>
    <row r="4" ht="12" customHeight="1" hidden="1"/>
    <row r="5" spans="2:8" ht="15.75" customHeight="1">
      <c r="B5" s="3"/>
      <c r="C5" s="3"/>
      <c r="D5" s="4"/>
      <c r="E5" s="4"/>
      <c r="F5" s="7"/>
      <c r="G5" s="67" t="s">
        <v>11</v>
      </c>
      <c r="H5" s="67"/>
    </row>
    <row r="6" spans="2:8" ht="18.75" customHeight="1">
      <c r="B6" s="3"/>
      <c r="C6" s="3"/>
      <c r="D6" s="4"/>
      <c r="E6" s="4"/>
      <c r="F6" s="7"/>
      <c r="G6" s="67" t="s">
        <v>35</v>
      </c>
      <c r="H6" s="67"/>
    </row>
    <row r="7" spans="2:8" ht="18" customHeight="1">
      <c r="B7" s="3"/>
      <c r="C7" s="3"/>
      <c r="D7" s="4"/>
      <c r="E7" s="4"/>
      <c r="F7" s="7"/>
      <c r="G7" s="67" t="s">
        <v>121</v>
      </c>
      <c r="H7" s="67"/>
    </row>
    <row r="8" spans="2:6" ht="18" customHeight="1">
      <c r="B8" s="3"/>
      <c r="C8" s="3"/>
      <c r="D8" s="4"/>
      <c r="E8" s="4"/>
      <c r="F8" s="7"/>
    </row>
    <row r="9" spans="2:6" ht="18" customHeight="1">
      <c r="B9" s="3"/>
      <c r="C9" s="3"/>
      <c r="D9" s="4"/>
      <c r="E9" s="4"/>
      <c r="F9" s="7"/>
    </row>
    <row r="10" spans="2:6" ht="21.75" customHeight="1">
      <c r="B10" s="3"/>
      <c r="C10" s="3"/>
      <c r="D10" s="4"/>
      <c r="E10" s="4"/>
      <c r="F10" s="7"/>
    </row>
    <row r="11" spans="1:8" ht="60.75" customHeight="1">
      <c r="A11" s="8"/>
      <c r="B11" s="68" t="s">
        <v>50</v>
      </c>
      <c r="C11" s="68"/>
      <c r="D11" s="68"/>
      <c r="E11" s="42"/>
      <c r="F11" s="8"/>
      <c r="G11" s="8"/>
      <c r="H11" s="8"/>
    </row>
    <row r="12" spans="1:8" ht="20.25" customHeight="1">
      <c r="A12" s="8"/>
      <c r="B12" s="9" t="s">
        <v>37</v>
      </c>
      <c r="C12" s="9"/>
      <c r="D12" s="10"/>
      <c r="E12" s="10"/>
      <c r="F12" s="8"/>
      <c r="G12" s="8"/>
      <c r="H12" s="11" t="s">
        <v>36</v>
      </c>
    </row>
    <row r="13" spans="1:8" s="5" customFormat="1" ht="102.75" customHeight="1">
      <c r="A13" s="66" t="s">
        <v>117</v>
      </c>
      <c r="B13" s="64" t="s">
        <v>0</v>
      </c>
      <c r="C13" s="64" t="s">
        <v>9</v>
      </c>
      <c r="D13" s="65" t="s">
        <v>38</v>
      </c>
      <c r="E13" s="43" t="s">
        <v>55</v>
      </c>
      <c r="F13" s="62">
        <v>2014</v>
      </c>
      <c r="G13" s="62">
        <v>2015</v>
      </c>
      <c r="H13" s="62">
        <v>2016</v>
      </c>
    </row>
    <row r="14" spans="1:8" s="5" customFormat="1" ht="24.75" customHeight="1">
      <c r="A14" s="12">
        <v>1</v>
      </c>
      <c r="B14" s="13">
        <v>2</v>
      </c>
      <c r="C14" s="13">
        <v>3</v>
      </c>
      <c r="D14" s="14" t="s">
        <v>118</v>
      </c>
      <c r="E14" s="14" t="s">
        <v>119</v>
      </c>
      <c r="F14" s="15">
        <v>6</v>
      </c>
      <c r="G14" s="15">
        <v>7</v>
      </c>
      <c r="H14" s="15">
        <v>8</v>
      </c>
    </row>
    <row r="15" spans="1:8" s="5" customFormat="1" ht="29.25" customHeight="1">
      <c r="A15" s="12"/>
      <c r="B15" s="16" t="s">
        <v>28</v>
      </c>
      <c r="C15" s="17"/>
      <c r="D15" s="18"/>
      <c r="E15" s="18"/>
      <c r="F15" s="63">
        <v>1.065</v>
      </c>
      <c r="G15" s="63">
        <v>1.053</v>
      </c>
      <c r="H15" s="63">
        <v>1.052</v>
      </c>
    </row>
    <row r="16" spans="1:8" ht="23.25">
      <c r="A16" s="19" t="s">
        <v>29</v>
      </c>
      <c r="B16" s="49" t="s">
        <v>30</v>
      </c>
      <c r="C16" s="53"/>
      <c r="D16" s="54"/>
      <c r="E16" s="54"/>
      <c r="F16" s="55">
        <f>F17+F18</f>
        <v>167541.2</v>
      </c>
      <c r="G16" s="55">
        <f>G17+G18</f>
        <v>173899.1</v>
      </c>
      <c r="H16" s="55">
        <f>H17+H18</f>
        <v>182445.7</v>
      </c>
    </row>
    <row r="17" spans="1:8" ht="23.25">
      <c r="A17" s="21" t="s">
        <v>31</v>
      </c>
      <c r="B17" s="22" t="s">
        <v>32</v>
      </c>
      <c r="C17" s="23">
        <v>802</v>
      </c>
      <c r="D17" s="24"/>
      <c r="E17" s="24"/>
      <c r="F17" s="25">
        <v>95607.3</v>
      </c>
      <c r="G17" s="25">
        <v>101669.5</v>
      </c>
      <c r="H17" s="25">
        <v>110216.1</v>
      </c>
    </row>
    <row r="18" spans="1:8" ht="23.25">
      <c r="A18" s="21" t="s">
        <v>33</v>
      </c>
      <c r="B18" s="22" t="s">
        <v>34</v>
      </c>
      <c r="C18" s="23">
        <v>802</v>
      </c>
      <c r="D18" s="24"/>
      <c r="E18" s="24"/>
      <c r="F18" s="25">
        <v>71933.9</v>
      </c>
      <c r="G18" s="25">
        <v>72229.6</v>
      </c>
      <c r="H18" s="25">
        <v>72229.6</v>
      </c>
    </row>
    <row r="19" spans="1:8" ht="23.25">
      <c r="A19" s="21"/>
      <c r="B19" s="26"/>
      <c r="C19" s="41"/>
      <c r="D19" s="24"/>
      <c r="E19" s="24"/>
      <c r="F19" s="25"/>
      <c r="G19" s="25"/>
      <c r="H19" s="25"/>
    </row>
    <row r="20" spans="1:8" ht="23.25">
      <c r="A20" s="19" t="s">
        <v>13</v>
      </c>
      <c r="B20" s="49" t="s">
        <v>12</v>
      </c>
      <c r="C20" s="50"/>
      <c r="D20" s="51"/>
      <c r="E20" s="51"/>
      <c r="F20" s="52">
        <f>F21+F30+F34+F39+F47+F50+F53+F58+F61+F64</f>
        <v>171041.19999999998</v>
      </c>
      <c r="G20" s="52">
        <f>G21+G30+G34+G39+G47+G50+G53+G58+G61+G64</f>
        <v>173899.07830000002</v>
      </c>
      <c r="H20" s="52">
        <f>H21+H30+H34+H39+H47+H50+H53+H58+H61+H64</f>
        <v>182445.7362236</v>
      </c>
    </row>
    <row r="21" spans="1:8" ht="23.25">
      <c r="A21" s="27"/>
      <c r="B21" s="20" t="s">
        <v>1</v>
      </c>
      <c r="C21" s="40">
        <v>802</v>
      </c>
      <c r="D21" s="47" t="s">
        <v>40</v>
      </c>
      <c r="E21" s="47"/>
      <c r="F21" s="48">
        <f>F23+F24+F25+F26+F27+F29</f>
        <v>117995.1</v>
      </c>
      <c r="G21" s="48">
        <f>G23+G24+G25+G26+G27+G29</f>
        <v>121089.73500000002</v>
      </c>
      <c r="H21" s="48">
        <f>H23+H24+H25+H26+H27+H29</f>
        <v>125405.60707200001</v>
      </c>
    </row>
    <row r="22" spans="1:8" ht="23.25">
      <c r="A22" s="27"/>
      <c r="B22" s="44" t="s">
        <v>51</v>
      </c>
      <c r="C22" s="23"/>
      <c r="D22" s="28"/>
      <c r="E22" s="28"/>
      <c r="F22" s="37"/>
      <c r="G22" s="37"/>
      <c r="H22" s="37"/>
    </row>
    <row r="23" spans="1:8" ht="23.25">
      <c r="A23" s="27"/>
      <c r="B23" s="22" t="s">
        <v>52</v>
      </c>
      <c r="C23" s="23">
        <v>802</v>
      </c>
      <c r="D23" s="28" t="s">
        <v>56</v>
      </c>
      <c r="E23" s="28" t="s">
        <v>57</v>
      </c>
      <c r="F23" s="37">
        <v>2650.3</v>
      </c>
      <c r="G23" s="37">
        <v>2790.7</v>
      </c>
      <c r="H23" s="37">
        <f>G23*H15</f>
        <v>2935.8164</v>
      </c>
    </row>
    <row r="24" spans="1:8" ht="46.5">
      <c r="A24" s="27"/>
      <c r="B24" s="22" t="s">
        <v>53</v>
      </c>
      <c r="C24" s="23">
        <v>802</v>
      </c>
      <c r="D24" s="28" t="s">
        <v>58</v>
      </c>
      <c r="E24" s="28" t="s">
        <v>59</v>
      </c>
      <c r="F24" s="37">
        <v>341.6</v>
      </c>
      <c r="G24" s="37">
        <f>F24*G15</f>
        <v>359.7048</v>
      </c>
      <c r="H24" s="37">
        <f>G24*H15</f>
        <v>378.4094496</v>
      </c>
    </row>
    <row r="25" spans="1:8" ht="23.25">
      <c r="A25" s="27"/>
      <c r="B25" s="22" t="s">
        <v>54</v>
      </c>
      <c r="C25" s="23">
        <v>802</v>
      </c>
      <c r="D25" s="28" t="s">
        <v>62</v>
      </c>
      <c r="E25" s="28" t="s">
        <v>60</v>
      </c>
      <c r="F25" s="37">
        <v>57205.8</v>
      </c>
      <c r="G25" s="37">
        <f>57205.8*103%</f>
        <v>58921.974</v>
      </c>
      <c r="H25" s="37">
        <f>G25*103%</f>
        <v>60689.63322</v>
      </c>
    </row>
    <row r="26" spans="1:8" ht="23.25">
      <c r="A26" s="27"/>
      <c r="B26" s="22" t="s">
        <v>78</v>
      </c>
      <c r="C26" s="23">
        <v>802</v>
      </c>
      <c r="D26" s="28" t="s">
        <v>79</v>
      </c>
      <c r="E26" s="28" t="s">
        <v>80</v>
      </c>
      <c r="F26" s="37">
        <v>1675.4</v>
      </c>
      <c r="G26" s="37">
        <f>F26*G15</f>
        <v>1764.1962</v>
      </c>
      <c r="H26" s="37">
        <f>G26*H15</f>
        <v>1855.9344024000002</v>
      </c>
    </row>
    <row r="27" spans="1:8" ht="23.25">
      <c r="A27" s="27"/>
      <c r="B27" s="22" t="s">
        <v>81</v>
      </c>
      <c r="C27" s="23">
        <v>802</v>
      </c>
      <c r="D27" s="28" t="s">
        <v>82</v>
      </c>
      <c r="E27" s="28" t="s">
        <v>83</v>
      </c>
      <c r="F27" s="37">
        <v>55922</v>
      </c>
      <c r="G27" s="37">
        <f>F27*103%-557.1</f>
        <v>57042.560000000005</v>
      </c>
      <c r="H27" s="37">
        <f>G27*104%</f>
        <v>59324.26240000001</v>
      </c>
    </row>
    <row r="28" spans="1:8" ht="23.25">
      <c r="A28" s="27"/>
      <c r="B28" s="44" t="s">
        <v>61</v>
      </c>
      <c r="C28" s="23"/>
      <c r="D28" s="28"/>
      <c r="E28" s="28"/>
      <c r="F28" s="37"/>
      <c r="G28" s="37"/>
      <c r="H28" s="37"/>
    </row>
    <row r="29" spans="1:8" ht="23.25">
      <c r="A29" s="27"/>
      <c r="B29" s="22" t="s">
        <v>77</v>
      </c>
      <c r="C29" s="23">
        <v>802</v>
      </c>
      <c r="D29" s="28" t="s">
        <v>62</v>
      </c>
      <c r="E29" s="28" t="s">
        <v>63</v>
      </c>
      <c r="F29" s="37">
        <v>200</v>
      </c>
      <c r="G29" s="37">
        <f>F29*G15</f>
        <v>210.6</v>
      </c>
      <c r="H29" s="37">
        <f>G29*H15</f>
        <v>221.5512</v>
      </c>
    </row>
    <row r="30" spans="1:8" ht="68.25">
      <c r="A30" s="27"/>
      <c r="B30" s="20" t="s">
        <v>6</v>
      </c>
      <c r="C30" s="40">
        <v>802</v>
      </c>
      <c r="D30" s="47" t="s">
        <v>41</v>
      </c>
      <c r="E30" s="47"/>
      <c r="F30" s="36">
        <f>F32+F33</f>
        <v>1363.7</v>
      </c>
      <c r="G30" s="36">
        <f>G32+G33</f>
        <v>1435.9760999999999</v>
      </c>
      <c r="H30" s="36">
        <f>H32+H33</f>
        <v>1510.6468571999999</v>
      </c>
    </row>
    <row r="31" spans="1:8" ht="23.25">
      <c r="A31" s="27"/>
      <c r="B31" s="44" t="s">
        <v>61</v>
      </c>
      <c r="C31" s="23"/>
      <c r="D31" s="28"/>
      <c r="E31" s="28"/>
      <c r="F31" s="38"/>
      <c r="G31" s="38"/>
      <c r="H31" s="38"/>
    </row>
    <row r="32" spans="1:8" ht="23.25">
      <c r="A32" s="27"/>
      <c r="B32" s="22" t="s">
        <v>64</v>
      </c>
      <c r="C32" s="23">
        <v>802</v>
      </c>
      <c r="D32" s="28" t="s">
        <v>65</v>
      </c>
      <c r="E32" s="28" t="s">
        <v>66</v>
      </c>
      <c r="F32" s="38">
        <v>159.7</v>
      </c>
      <c r="G32" s="38">
        <f>F32*G15</f>
        <v>168.1641</v>
      </c>
      <c r="H32" s="38">
        <f>G32*H15</f>
        <v>176.9086332</v>
      </c>
    </row>
    <row r="33" spans="1:8" s="45" customFormat="1" ht="23.25">
      <c r="A33" s="19"/>
      <c r="B33" s="46" t="s">
        <v>67</v>
      </c>
      <c r="C33" s="23">
        <v>802</v>
      </c>
      <c r="D33" s="28" t="s">
        <v>65</v>
      </c>
      <c r="E33" s="28" t="s">
        <v>68</v>
      </c>
      <c r="F33" s="37">
        <v>1204</v>
      </c>
      <c r="G33" s="37">
        <f>F33*G15</f>
        <v>1267.812</v>
      </c>
      <c r="H33" s="37">
        <f>G33*H15</f>
        <v>1333.738224</v>
      </c>
    </row>
    <row r="34" spans="1:8" ht="23.25">
      <c r="A34" s="27"/>
      <c r="B34" s="20" t="s">
        <v>2</v>
      </c>
      <c r="C34" s="40">
        <v>802</v>
      </c>
      <c r="D34" s="47" t="s">
        <v>42</v>
      </c>
      <c r="E34" s="47"/>
      <c r="F34" s="36">
        <f>F36+F38</f>
        <v>5300</v>
      </c>
      <c r="G34" s="36">
        <f>G36+G38</f>
        <v>5580.9</v>
      </c>
      <c r="H34" s="36">
        <f>H36+H38</f>
        <v>5871.1068000000005</v>
      </c>
    </row>
    <row r="35" spans="1:8" ht="23.25">
      <c r="A35" s="27"/>
      <c r="B35" s="44" t="s">
        <v>51</v>
      </c>
      <c r="C35" s="23"/>
      <c r="D35" s="28"/>
      <c r="E35" s="28"/>
      <c r="F35" s="38"/>
      <c r="G35" s="38"/>
      <c r="H35" s="38"/>
    </row>
    <row r="36" spans="1:8" ht="23.25">
      <c r="A36" s="27"/>
      <c r="B36" s="22" t="s">
        <v>69</v>
      </c>
      <c r="C36" s="23">
        <v>802</v>
      </c>
      <c r="D36" s="28" t="s">
        <v>70</v>
      </c>
      <c r="E36" s="28" t="s">
        <v>71</v>
      </c>
      <c r="F36" s="38">
        <v>5000</v>
      </c>
      <c r="G36" s="38">
        <f>F36*G15</f>
        <v>5265</v>
      </c>
      <c r="H36" s="38">
        <f>G36*H15</f>
        <v>5538.780000000001</v>
      </c>
    </row>
    <row r="37" spans="1:8" ht="23.25">
      <c r="A37" s="27"/>
      <c r="B37" s="44" t="s">
        <v>61</v>
      </c>
      <c r="C37" s="23"/>
      <c r="D37" s="28"/>
      <c r="E37" s="28"/>
      <c r="F37" s="38"/>
      <c r="G37" s="38"/>
      <c r="H37" s="38"/>
    </row>
    <row r="38" spans="1:8" ht="46.5">
      <c r="A38" s="27"/>
      <c r="B38" s="22" t="s">
        <v>72</v>
      </c>
      <c r="C38" s="23">
        <v>802</v>
      </c>
      <c r="D38" s="28" t="s">
        <v>73</v>
      </c>
      <c r="E38" s="28" t="s">
        <v>74</v>
      </c>
      <c r="F38" s="38">
        <v>300</v>
      </c>
      <c r="G38" s="38">
        <f>F38*G15</f>
        <v>315.9</v>
      </c>
      <c r="H38" s="38">
        <f>G38*H15</f>
        <v>332.3268</v>
      </c>
    </row>
    <row r="39" spans="1:8" ht="23.25">
      <c r="A39" s="27"/>
      <c r="B39" s="60" t="s">
        <v>3</v>
      </c>
      <c r="C39" s="40">
        <v>802</v>
      </c>
      <c r="D39" s="47" t="s">
        <v>43</v>
      </c>
      <c r="E39" s="47"/>
      <c r="F39" s="36">
        <f>F41+F42+F43+F44+F46</f>
        <v>27318</v>
      </c>
      <c r="G39" s="36">
        <f>G41+G42+G43+G44+G46</f>
        <v>25717.653999999995</v>
      </c>
      <c r="H39" s="36">
        <f>H41+H42+H43+H44+H46</f>
        <v>28539.672007999994</v>
      </c>
    </row>
    <row r="40" spans="1:8" ht="23.25">
      <c r="A40" s="27"/>
      <c r="B40" s="44" t="s">
        <v>61</v>
      </c>
      <c r="C40" s="40"/>
      <c r="D40" s="47"/>
      <c r="E40" s="47"/>
      <c r="F40" s="36"/>
      <c r="G40" s="36"/>
      <c r="H40" s="36"/>
    </row>
    <row r="41" spans="1:8" ht="23.25">
      <c r="A41" s="27"/>
      <c r="B41" s="22" t="s">
        <v>76</v>
      </c>
      <c r="C41" s="23">
        <v>802</v>
      </c>
      <c r="D41" s="28" t="s">
        <v>85</v>
      </c>
      <c r="E41" s="28" t="s">
        <v>75</v>
      </c>
      <c r="F41" s="38">
        <v>6554</v>
      </c>
      <c r="G41" s="38">
        <f>F41*G15</f>
        <v>6901.361999999999</v>
      </c>
      <c r="H41" s="38">
        <f>G41*H15</f>
        <v>7260.232824</v>
      </c>
    </row>
    <row r="42" spans="1:8" ht="23.25">
      <c r="A42" s="27"/>
      <c r="B42" s="26" t="s">
        <v>84</v>
      </c>
      <c r="C42" s="23">
        <v>802</v>
      </c>
      <c r="D42" s="28" t="s">
        <v>86</v>
      </c>
      <c r="E42" s="28" t="s">
        <v>87</v>
      </c>
      <c r="F42" s="38">
        <f>8500+3500</f>
        <v>12000</v>
      </c>
      <c r="G42" s="38">
        <f>9000+587.8</f>
        <v>9587.8</v>
      </c>
      <c r="H42" s="38">
        <f>G42*H15+905.3+579.4</f>
        <v>11571.065599999998</v>
      </c>
    </row>
    <row r="43" spans="1:8" ht="23.25">
      <c r="A43" s="27"/>
      <c r="B43" s="26" t="s">
        <v>88</v>
      </c>
      <c r="C43" s="23">
        <v>802</v>
      </c>
      <c r="D43" s="28" t="s">
        <v>86</v>
      </c>
      <c r="E43" s="28" t="s">
        <v>89</v>
      </c>
      <c r="F43" s="38">
        <v>1200</v>
      </c>
      <c r="G43" s="38">
        <f>F43*G15</f>
        <v>1263.6</v>
      </c>
      <c r="H43" s="38">
        <f>G43*H15</f>
        <v>1329.3072</v>
      </c>
    </row>
    <row r="44" spans="1:8" ht="23.25">
      <c r="A44" s="27"/>
      <c r="B44" s="26" t="s">
        <v>95</v>
      </c>
      <c r="C44" s="23">
        <v>802</v>
      </c>
      <c r="D44" s="28" t="s">
        <v>86</v>
      </c>
      <c r="E44" s="28" t="s">
        <v>96</v>
      </c>
      <c r="F44" s="38">
        <v>4364</v>
      </c>
      <c r="G44" s="38">
        <f>F44*G15</f>
        <v>4595.2919999999995</v>
      </c>
      <c r="H44" s="38">
        <f>G44*H15</f>
        <v>4834.247184</v>
      </c>
    </row>
    <row r="45" spans="1:8" ht="23.25">
      <c r="A45" s="27"/>
      <c r="B45" s="44" t="s">
        <v>51</v>
      </c>
      <c r="C45" s="40"/>
      <c r="D45" s="47"/>
      <c r="E45" s="47"/>
      <c r="F45" s="38"/>
      <c r="G45" s="38"/>
      <c r="H45" s="38"/>
    </row>
    <row r="46" spans="1:8" ht="23.25">
      <c r="A46" s="27"/>
      <c r="B46" s="26" t="s">
        <v>90</v>
      </c>
      <c r="C46" s="23">
        <v>802</v>
      </c>
      <c r="D46" s="28" t="s">
        <v>86</v>
      </c>
      <c r="E46" s="28" t="s">
        <v>91</v>
      </c>
      <c r="F46" s="38">
        <v>3200</v>
      </c>
      <c r="G46" s="38">
        <f>F46*G15</f>
        <v>3369.6</v>
      </c>
      <c r="H46" s="38">
        <f>G46*H15</f>
        <v>3544.8192</v>
      </c>
    </row>
    <row r="47" spans="1:8" ht="23.25">
      <c r="A47" s="27"/>
      <c r="B47" s="61" t="s">
        <v>8</v>
      </c>
      <c r="C47" s="40">
        <v>802</v>
      </c>
      <c r="D47" s="47" t="s">
        <v>44</v>
      </c>
      <c r="E47" s="47"/>
      <c r="F47" s="36">
        <f>F49</f>
        <v>950</v>
      </c>
      <c r="G47" s="36">
        <f>G49</f>
        <v>1000.3499999999999</v>
      </c>
      <c r="H47" s="36">
        <f>H49</f>
        <v>1052.3682</v>
      </c>
    </row>
    <row r="48" spans="1:8" ht="23.25">
      <c r="A48" s="27"/>
      <c r="B48" s="44" t="s">
        <v>61</v>
      </c>
      <c r="C48" s="40"/>
      <c r="D48" s="47"/>
      <c r="E48" s="47"/>
      <c r="F48" s="36"/>
      <c r="G48" s="36"/>
      <c r="H48" s="36"/>
    </row>
    <row r="49" spans="1:8" ht="23.25">
      <c r="A49" s="27"/>
      <c r="B49" s="29" t="s">
        <v>92</v>
      </c>
      <c r="C49" s="23">
        <v>802</v>
      </c>
      <c r="D49" s="28" t="s">
        <v>93</v>
      </c>
      <c r="E49" s="28" t="s">
        <v>94</v>
      </c>
      <c r="F49" s="38">
        <v>950</v>
      </c>
      <c r="G49" s="38">
        <f>F49*G15</f>
        <v>1000.3499999999999</v>
      </c>
      <c r="H49" s="38">
        <f>G49*H15</f>
        <v>1052.3682</v>
      </c>
    </row>
    <row r="50" spans="1:8" ht="23.25">
      <c r="A50" s="27"/>
      <c r="B50" s="61" t="s">
        <v>39</v>
      </c>
      <c r="C50" s="40">
        <v>802</v>
      </c>
      <c r="D50" s="47" t="s">
        <v>45</v>
      </c>
      <c r="E50" s="47"/>
      <c r="F50" s="36">
        <f>F52</f>
        <v>3600</v>
      </c>
      <c r="G50" s="36">
        <f>G52</f>
        <v>3790.7999999999997</v>
      </c>
      <c r="H50" s="36">
        <f>H52</f>
        <v>3987.9215999999997</v>
      </c>
    </row>
    <row r="51" spans="1:8" ht="23.25">
      <c r="A51" s="27"/>
      <c r="B51" s="44" t="s">
        <v>61</v>
      </c>
      <c r="C51" s="40"/>
      <c r="D51" s="47"/>
      <c r="E51" s="47"/>
      <c r="F51" s="36"/>
      <c r="G51" s="36"/>
      <c r="H51" s="36"/>
    </row>
    <row r="52" spans="1:8" ht="23.25">
      <c r="A52" s="27"/>
      <c r="B52" s="29" t="s">
        <v>120</v>
      </c>
      <c r="C52" s="23">
        <v>802</v>
      </c>
      <c r="D52" s="28" t="s">
        <v>45</v>
      </c>
      <c r="E52" s="28" t="s">
        <v>97</v>
      </c>
      <c r="F52" s="38">
        <v>3600</v>
      </c>
      <c r="G52" s="38">
        <f>F52*G15</f>
        <v>3790.7999999999997</v>
      </c>
      <c r="H52" s="38">
        <f>G52*H15</f>
        <v>3987.9215999999997</v>
      </c>
    </row>
    <row r="53" spans="1:8" ht="23.25">
      <c r="A53" s="27"/>
      <c r="B53" s="20" t="s">
        <v>5</v>
      </c>
      <c r="C53" s="40">
        <v>802</v>
      </c>
      <c r="D53" s="47" t="s">
        <v>46</v>
      </c>
      <c r="E53" s="47"/>
      <c r="F53" s="36">
        <f>F55+F56+F57</f>
        <v>4845</v>
      </c>
      <c r="G53" s="36">
        <f>G55+G56+G57</f>
        <v>5101.785</v>
      </c>
      <c r="H53" s="36">
        <f>H55+H56+H57</f>
        <v>5367.07782</v>
      </c>
    </row>
    <row r="54" spans="1:8" ht="23.25">
      <c r="A54" s="27"/>
      <c r="B54" s="44" t="s">
        <v>61</v>
      </c>
      <c r="C54" s="40"/>
      <c r="D54" s="47"/>
      <c r="E54" s="47"/>
      <c r="F54" s="36"/>
      <c r="G54" s="36"/>
      <c r="H54" s="36"/>
    </row>
    <row r="55" spans="1:8" ht="23.25">
      <c r="A55" s="27"/>
      <c r="B55" s="22" t="s">
        <v>98</v>
      </c>
      <c r="C55" s="23">
        <v>802</v>
      </c>
      <c r="D55" s="28" t="s">
        <v>99</v>
      </c>
      <c r="E55" s="28" t="s">
        <v>100</v>
      </c>
      <c r="F55" s="38">
        <v>1360</v>
      </c>
      <c r="G55" s="38">
        <f>F55*G15</f>
        <v>1432.08</v>
      </c>
      <c r="H55" s="38">
        <f>G55*H15</f>
        <v>1506.54816</v>
      </c>
    </row>
    <row r="56" spans="1:8" ht="23.25">
      <c r="A56" s="27"/>
      <c r="B56" s="22" t="s">
        <v>101</v>
      </c>
      <c r="C56" s="23">
        <v>802</v>
      </c>
      <c r="D56" s="28" t="s">
        <v>99</v>
      </c>
      <c r="E56" s="28" t="s">
        <v>102</v>
      </c>
      <c r="F56" s="38">
        <v>3000</v>
      </c>
      <c r="G56" s="38">
        <f>F56*G15</f>
        <v>3159</v>
      </c>
      <c r="H56" s="38">
        <f>G56*H15</f>
        <v>3323.268</v>
      </c>
    </row>
    <row r="57" spans="1:8" ht="46.5">
      <c r="A57" s="27"/>
      <c r="B57" s="22" t="s">
        <v>103</v>
      </c>
      <c r="C57" s="23">
        <v>802</v>
      </c>
      <c r="D57" s="28" t="s">
        <v>104</v>
      </c>
      <c r="E57" s="28" t="s">
        <v>105</v>
      </c>
      <c r="F57" s="38">
        <v>485</v>
      </c>
      <c r="G57" s="38">
        <f>F57*G15</f>
        <v>510.705</v>
      </c>
      <c r="H57" s="38">
        <f>G57*H15</f>
        <v>537.26166</v>
      </c>
    </row>
    <row r="58" spans="1:8" s="6" customFormat="1" ht="23.25">
      <c r="A58" s="30"/>
      <c r="B58" s="20" t="s">
        <v>7</v>
      </c>
      <c r="C58" s="40">
        <v>802</v>
      </c>
      <c r="D58" s="47" t="s">
        <v>47</v>
      </c>
      <c r="E58" s="47"/>
      <c r="F58" s="36">
        <f>F60</f>
        <v>1172</v>
      </c>
      <c r="G58" s="36">
        <f>G60</f>
        <v>1234.116</v>
      </c>
      <c r="H58" s="36">
        <f>H60</f>
        <v>1298.290032</v>
      </c>
    </row>
    <row r="59" spans="1:8" s="6" customFormat="1" ht="23.25">
      <c r="A59" s="30"/>
      <c r="B59" s="44" t="s">
        <v>61</v>
      </c>
      <c r="C59" s="40"/>
      <c r="D59" s="47"/>
      <c r="E59" s="47"/>
      <c r="F59" s="36"/>
      <c r="G59" s="36"/>
      <c r="H59" s="36"/>
    </row>
    <row r="60" spans="1:8" s="6" customFormat="1" ht="46.5">
      <c r="A60" s="30"/>
      <c r="B60" s="22" t="s">
        <v>106</v>
      </c>
      <c r="C60" s="23">
        <v>802</v>
      </c>
      <c r="D60" s="28" t="s">
        <v>107</v>
      </c>
      <c r="E60" s="28" t="s">
        <v>108</v>
      </c>
      <c r="F60" s="38">
        <v>1172</v>
      </c>
      <c r="G60" s="38">
        <f>F60*G15</f>
        <v>1234.116</v>
      </c>
      <c r="H60" s="38">
        <f>G60*H15</f>
        <v>1298.290032</v>
      </c>
    </row>
    <row r="61" spans="1:8" s="6" customFormat="1" ht="23.25">
      <c r="A61" s="30"/>
      <c r="B61" s="20" t="s">
        <v>10</v>
      </c>
      <c r="C61" s="40">
        <v>802</v>
      </c>
      <c r="D61" s="47" t="s">
        <v>48</v>
      </c>
      <c r="E61" s="47"/>
      <c r="F61" s="36">
        <f>F63</f>
        <v>122.4</v>
      </c>
      <c r="G61" s="36">
        <f>G63</f>
        <v>128.8872</v>
      </c>
      <c r="H61" s="36">
        <f>H63</f>
        <v>135.5893344</v>
      </c>
    </row>
    <row r="62" spans="1:8" s="6" customFormat="1" ht="23.25">
      <c r="A62" s="30"/>
      <c r="B62" s="44" t="s">
        <v>51</v>
      </c>
      <c r="C62" s="23"/>
      <c r="D62" s="28"/>
      <c r="E62" s="28"/>
      <c r="F62" s="38"/>
      <c r="G62" s="38"/>
      <c r="H62" s="38"/>
    </row>
    <row r="63" spans="1:8" s="6" customFormat="1" ht="23.25">
      <c r="A63" s="30"/>
      <c r="B63" s="22" t="s">
        <v>109</v>
      </c>
      <c r="C63" s="23">
        <v>802</v>
      </c>
      <c r="D63" s="28" t="s">
        <v>110</v>
      </c>
      <c r="E63" s="28" t="s">
        <v>111</v>
      </c>
      <c r="F63" s="38">
        <v>122.4</v>
      </c>
      <c r="G63" s="38">
        <f>F63*G15</f>
        <v>128.8872</v>
      </c>
      <c r="H63" s="38">
        <f>G63*H15</f>
        <v>135.5893344</v>
      </c>
    </row>
    <row r="64" spans="1:8" ht="23.25">
      <c r="A64" s="27"/>
      <c r="B64" s="20" t="s">
        <v>4</v>
      </c>
      <c r="C64" s="40">
        <v>802</v>
      </c>
      <c r="D64" s="47" t="s">
        <v>49</v>
      </c>
      <c r="E64" s="47"/>
      <c r="F64" s="36">
        <f>F66+F67</f>
        <v>8375</v>
      </c>
      <c r="G64" s="36">
        <f>G66+G67</f>
        <v>8818.875</v>
      </c>
      <c r="H64" s="36">
        <f>H66+H67</f>
        <v>9277.4565</v>
      </c>
    </row>
    <row r="65" spans="1:8" ht="23.25">
      <c r="A65" s="27"/>
      <c r="B65" s="44" t="s">
        <v>51</v>
      </c>
      <c r="C65" s="23"/>
      <c r="D65" s="28"/>
      <c r="E65" s="28"/>
      <c r="F65" s="38"/>
      <c r="G65" s="38"/>
      <c r="H65" s="38"/>
    </row>
    <row r="66" spans="1:8" ht="46.5">
      <c r="A66" s="27"/>
      <c r="B66" s="22" t="s">
        <v>112</v>
      </c>
      <c r="C66" s="23">
        <v>802</v>
      </c>
      <c r="D66" s="28" t="s">
        <v>113</v>
      </c>
      <c r="E66" s="28" t="s">
        <v>114</v>
      </c>
      <c r="F66" s="38">
        <v>7000</v>
      </c>
      <c r="G66" s="38">
        <f>F66*G15</f>
        <v>7371</v>
      </c>
      <c r="H66" s="38">
        <f>G66*H15</f>
        <v>7754.292</v>
      </c>
    </row>
    <row r="67" spans="1:8" ht="139.5">
      <c r="A67" s="27"/>
      <c r="B67" s="22" t="s">
        <v>115</v>
      </c>
      <c r="C67" s="23">
        <v>802</v>
      </c>
      <c r="D67" s="28" t="s">
        <v>113</v>
      </c>
      <c r="E67" s="28" t="s">
        <v>116</v>
      </c>
      <c r="F67" s="38">
        <v>1375</v>
      </c>
      <c r="G67" s="38">
        <f>F67*G15</f>
        <v>1447.875</v>
      </c>
      <c r="H67" s="38">
        <f>G67*H15</f>
        <v>1523.1645</v>
      </c>
    </row>
    <row r="68" spans="1:8" ht="23.25">
      <c r="A68" s="19" t="s">
        <v>14</v>
      </c>
      <c r="B68" s="56" t="s">
        <v>15</v>
      </c>
      <c r="C68" s="57"/>
      <c r="D68" s="58"/>
      <c r="E68" s="58"/>
      <c r="F68" s="59">
        <f>F16-F20</f>
        <v>-3499.999999999971</v>
      </c>
      <c r="G68" s="59">
        <f>G16-G20</f>
        <v>0.021699999982956797</v>
      </c>
      <c r="H68" s="59">
        <f>H16-H20</f>
        <v>-0.03622359997825697</v>
      </c>
    </row>
    <row r="69" spans="1:8" ht="46.5">
      <c r="A69" s="19" t="s">
        <v>16</v>
      </c>
      <c r="B69" s="32" t="s">
        <v>17</v>
      </c>
      <c r="C69" s="19"/>
      <c r="D69" s="33"/>
      <c r="E69" s="33"/>
      <c r="F69" s="39">
        <f>F70+F71+F72+F73+F74</f>
        <v>3500</v>
      </c>
      <c r="G69" s="39">
        <f>G70+G71+G72+G73+G74</f>
        <v>0</v>
      </c>
      <c r="H69" s="39">
        <f>H70+H71+H72+H73+H74</f>
        <v>0</v>
      </c>
    </row>
    <row r="70" spans="1:8" ht="23.25">
      <c r="A70" s="19"/>
      <c r="B70" s="34" t="s">
        <v>18</v>
      </c>
      <c r="C70" s="19"/>
      <c r="D70" s="33"/>
      <c r="E70" s="33"/>
      <c r="F70" s="35"/>
      <c r="G70" s="35"/>
      <c r="H70" s="35"/>
    </row>
    <row r="71" spans="1:8" ht="23.25">
      <c r="A71" s="19"/>
      <c r="B71" s="34" t="s">
        <v>19</v>
      </c>
      <c r="C71" s="19"/>
      <c r="D71" s="33"/>
      <c r="E71" s="33"/>
      <c r="F71" s="35"/>
      <c r="G71" s="35"/>
      <c r="H71" s="35"/>
    </row>
    <row r="72" spans="1:8" ht="69.75">
      <c r="A72" s="19"/>
      <c r="B72" s="34" t="s">
        <v>20</v>
      </c>
      <c r="C72" s="19"/>
      <c r="D72" s="33"/>
      <c r="E72" s="33"/>
      <c r="F72" s="35"/>
      <c r="G72" s="35"/>
      <c r="H72" s="35"/>
    </row>
    <row r="73" spans="1:8" ht="23.25">
      <c r="A73" s="19"/>
      <c r="B73" s="34" t="s">
        <v>21</v>
      </c>
      <c r="C73" s="19"/>
      <c r="D73" s="33"/>
      <c r="E73" s="33"/>
      <c r="F73" s="35">
        <v>3500</v>
      </c>
      <c r="G73" s="35"/>
      <c r="H73" s="35"/>
    </row>
    <row r="74" spans="1:8" ht="23.25">
      <c r="A74" s="19"/>
      <c r="B74" s="34" t="s">
        <v>22</v>
      </c>
      <c r="C74" s="19"/>
      <c r="D74" s="33"/>
      <c r="E74" s="33"/>
      <c r="F74" s="35"/>
      <c r="G74" s="35"/>
      <c r="H74" s="35"/>
    </row>
    <row r="75" spans="1:8" ht="23.25">
      <c r="A75" s="19" t="s">
        <v>27</v>
      </c>
      <c r="B75" s="32" t="s">
        <v>23</v>
      </c>
      <c r="C75" s="19"/>
      <c r="D75" s="33"/>
      <c r="E75" s="33"/>
      <c r="F75" s="31"/>
      <c r="G75" s="31"/>
      <c r="H75" s="35"/>
    </row>
    <row r="76" spans="1:8" ht="23.25">
      <c r="A76" s="27"/>
      <c r="B76" s="34" t="s">
        <v>24</v>
      </c>
      <c r="C76" s="19"/>
      <c r="D76" s="33"/>
      <c r="E76" s="33"/>
      <c r="F76" s="35"/>
      <c r="G76" s="35"/>
      <c r="H76" s="35"/>
    </row>
    <row r="77" spans="1:8" ht="46.5">
      <c r="A77" s="27"/>
      <c r="B77" s="34" t="s">
        <v>25</v>
      </c>
      <c r="C77" s="19"/>
      <c r="D77" s="33"/>
      <c r="E77" s="33"/>
      <c r="F77" s="35"/>
      <c r="G77" s="35"/>
      <c r="H77" s="35"/>
    </row>
    <row r="78" spans="1:8" ht="23.25">
      <c r="A78" s="27"/>
      <c r="B78" s="34" t="s">
        <v>26</v>
      </c>
      <c r="C78" s="19"/>
      <c r="D78" s="33"/>
      <c r="E78" s="33"/>
      <c r="F78" s="35"/>
      <c r="G78" s="35"/>
      <c r="H78" s="35"/>
    </row>
    <row r="79" spans="1:8" ht="46.5">
      <c r="A79" s="27"/>
      <c r="B79" s="34" t="s">
        <v>25</v>
      </c>
      <c r="C79" s="19"/>
      <c r="D79" s="33"/>
      <c r="E79" s="33"/>
      <c r="F79" s="35"/>
      <c r="G79" s="35"/>
      <c r="H79" s="35"/>
    </row>
    <row r="80" spans="1:8" ht="23.25">
      <c r="A80" s="27"/>
      <c r="B80" s="27"/>
      <c r="C80" s="19"/>
      <c r="D80" s="33"/>
      <c r="E80" s="33"/>
      <c r="F80" s="35"/>
      <c r="G80" s="35"/>
      <c r="H80" s="35"/>
    </row>
    <row r="81" spans="1:8" ht="23.25">
      <c r="A81" s="27"/>
      <c r="B81" s="27"/>
      <c r="C81" s="19"/>
      <c r="D81" s="33"/>
      <c r="E81" s="33"/>
      <c r="F81" s="27"/>
      <c r="G81" s="27"/>
      <c r="H81" s="27"/>
    </row>
  </sheetData>
  <sheetProtection/>
  <mergeCells count="1">
    <mergeCell ref="B11:D11"/>
  </mergeCells>
  <printOptions horizontalCentered="1"/>
  <pageMargins left="0.3937007874015748" right="0.3937007874015748" top="0.19" bottom="0.5905511811023623" header="0.16" footer="0.1968503937007874"/>
  <pageSetup fitToHeight="2" horizontalDpi="600" verticalDpi="600" orientation="portrait" paperSize="9" scale="41" r:id="rId1"/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Глава</cp:lastModifiedBy>
  <cp:lastPrinted>2013-11-10T23:18:17Z</cp:lastPrinted>
  <dcterms:created xsi:type="dcterms:W3CDTF">2005-12-21T06:42:51Z</dcterms:created>
  <dcterms:modified xsi:type="dcterms:W3CDTF">2013-11-14T05:58:19Z</dcterms:modified>
  <cp:category/>
  <cp:version/>
  <cp:contentType/>
  <cp:contentStatus/>
</cp:coreProperties>
</file>