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Print_Titles" localSheetId="0">'Приложение 1'!$9:$10</definedName>
    <definedName name="_xlnm.Print_Titles" localSheetId="1">'Приложение 2'!$11:$12</definedName>
    <definedName name="_xlnm.Print_Area" localSheetId="0">'Приложение 1'!$A$1:$U$97</definedName>
    <definedName name="_xlnm.Print_Area" localSheetId="1">'Приложение 2'!$A$1:$V$99</definedName>
  </definedNames>
  <calcPr fullCalcOnLoad="1" refMode="R1C1"/>
</workbook>
</file>

<file path=xl/sharedStrings.xml><?xml version="1.0" encoding="utf-8"?>
<sst xmlns="http://schemas.openxmlformats.org/spreadsheetml/2006/main" count="201" uniqueCount="166">
  <si>
    <t>Мероприятия программы</t>
  </si>
  <si>
    <t>ПЛАН УЖКХ</t>
  </si>
  <si>
    <t>Межевание территорий многоквартирных жилых домов (715)</t>
  </si>
  <si>
    <t>Выполнение схем благоустройства дворовых территорий</t>
  </si>
  <si>
    <t xml:space="preserve">Изготовление паспортов комплексного благоустройства территорий многоквартирных жилых домов </t>
  </si>
  <si>
    <t>Разработка альбома малых архитектурных форм, применяемых в благоустройстве дворов (декоративные ограждения, скамьи, урны для мусора, цветочницы и т.п.)</t>
  </si>
  <si>
    <t>- ул. Вилюйская, 7</t>
  </si>
  <si>
    <t>- ул. Солдатова, 2/1</t>
  </si>
  <si>
    <t>- ул. Советская  11/1-13/5</t>
  </si>
  <si>
    <t>- ул. Бобкова</t>
  </si>
  <si>
    <t>Благоустройство внутриквартальных территорий</t>
  </si>
  <si>
    <t>Планировка территории и мощение тротуарной плиткой тротуаров:</t>
  </si>
  <si>
    <t>Ленинградский проспект (3000,00 м2)</t>
  </si>
  <si>
    <t>Установка новых и обустройство существующих спортивных площадок:</t>
  </si>
  <si>
    <t>- ш.Кирова (скейтпарк)</t>
  </si>
  <si>
    <t>Организация эффективной санитарной очистки территории города, сбор и вывоз бытовых отходов, ликвидация несанкционированных свалок</t>
  </si>
  <si>
    <t>Отлов бродячих животных</t>
  </si>
  <si>
    <t xml:space="preserve">6.Создание условий для занятий спортом и физической культурой </t>
  </si>
  <si>
    <t xml:space="preserve">ВСЕГО </t>
  </si>
  <si>
    <t>ВСЕГО</t>
  </si>
  <si>
    <t>захоронение безродных</t>
  </si>
  <si>
    <t>изготовление ПДС на скейт-парк</t>
  </si>
  <si>
    <t>Выполнение схемы разещения мусоросборников на территории города с указанием количества контейнеров, радиуса действия и закреплённых эксплуатирующих организаций с графиком вывоза мусора</t>
  </si>
  <si>
    <t>Передвижка ср-в с обустройства дет.площадок и внутрикварт. Ограждений дет.площадок</t>
  </si>
  <si>
    <t>ПРОГРАММА</t>
  </si>
  <si>
    <t>1.1</t>
  </si>
  <si>
    <t>1.2</t>
  </si>
  <si>
    <t>1.3</t>
  </si>
  <si>
    <t>1.4</t>
  </si>
  <si>
    <t>3.</t>
  </si>
  <si>
    <t>4.</t>
  </si>
  <si>
    <t>скейтпарк</t>
  </si>
  <si>
    <t>ул.Комсомольская (п/ф 458 м2)</t>
  </si>
  <si>
    <t>Ш.Кузакова (1730 м2) (п/ф 760 м2)</t>
  </si>
  <si>
    <t>ул.50 лет Октября (п/ф 157,5 м2)</t>
  </si>
  <si>
    <t>Окраска пешеходных ограждений проезжей части</t>
  </si>
  <si>
    <t>Доп.фин-е</t>
  </si>
  <si>
    <t>Ожид.вып.</t>
  </si>
  <si>
    <t>Корр.прогр.2008 г.</t>
  </si>
  <si>
    <t>Корр.прогр.2009 г.</t>
  </si>
  <si>
    <t>Корр.прогр.2010 г.</t>
  </si>
  <si>
    <t>1.</t>
  </si>
  <si>
    <t>2.</t>
  </si>
  <si>
    <t>5.</t>
  </si>
  <si>
    <t>КБК</t>
  </si>
  <si>
    <t>Разбивка по кварталам</t>
  </si>
  <si>
    <t>1 квартал</t>
  </si>
  <si>
    <t>2 квартал</t>
  </si>
  <si>
    <t>3 квартал</t>
  </si>
  <si>
    <t>4 квартал</t>
  </si>
  <si>
    <t>План на 2009 г.</t>
  </si>
  <si>
    <t>2.1.</t>
  </si>
  <si>
    <t>2.2.</t>
  </si>
  <si>
    <t>2.3.</t>
  </si>
  <si>
    <t>2.4.</t>
  </si>
  <si>
    <t>3.1.</t>
  </si>
  <si>
    <t>3.2.</t>
  </si>
  <si>
    <t>3.3.</t>
  </si>
  <si>
    <t>4.1.</t>
  </si>
  <si>
    <t>4.2.</t>
  </si>
  <si>
    <t>5.1.</t>
  </si>
  <si>
    <t>7.</t>
  </si>
  <si>
    <t>7.1.</t>
  </si>
  <si>
    <t>7.2.</t>
  </si>
  <si>
    <t>8.</t>
  </si>
  <si>
    <t>6.</t>
  </si>
  <si>
    <t>Прочие мероприятия по благоустройству</t>
  </si>
  <si>
    <t>№   п/п</t>
  </si>
  <si>
    <t>Всего</t>
  </si>
  <si>
    <t>2013 г.</t>
  </si>
  <si>
    <t>Разбивка по годам</t>
  </si>
  <si>
    <t>Инвентаризация и мониторинг объектов благоустройства, выполнение изыскательских и проектных работ по строительству, реконструкции и капитальному ремонту объектов благоустройства</t>
  </si>
  <si>
    <t>Добавление растительного грунта в газоны вдоль улиц города и посев многолетних трав и цветов</t>
  </si>
  <si>
    <t>Обустройство современных детских игровых и обучающих площадок, спортивных и оздоровительных площадок.</t>
  </si>
  <si>
    <t xml:space="preserve">Очистка территорий общего пользования </t>
  </si>
  <si>
    <t>Организация работ по цветочному оформлению города в весенне-летние периоды, посадка цветов и посев травы.</t>
  </si>
  <si>
    <t>Освещение улиц и площадей (оплата электроэнергии)</t>
  </si>
  <si>
    <t>2014 г.</t>
  </si>
  <si>
    <t>2015 г.</t>
  </si>
  <si>
    <t>Выполнение проектой документации по  обустройству современных детских игровых и обучающих площадок, спортивных и оздоровительных площадок.</t>
  </si>
  <si>
    <t>Выполнение проектой документации на обустройство пандусов к зданиям объектов муниципальной собственности (Здание РУС, переходной галереи, КСК-Общественный центр)</t>
  </si>
  <si>
    <t>Выполнение проектой документации по капитальному ремонту крыльца объекта муниципальной собственности - Общественный центр</t>
  </si>
  <si>
    <t>Выполнение проектой документации по  по благоустройству и озеленению прилегающей территории к Храму преподобного Серафима Саровского (обустройство парковой зоны)</t>
  </si>
  <si>
    <t>Выполнение работ по благоустройству и озеленению прилегающей территории к Храму преподобного Серафима Саровского (обустройство парковой зоны), согласно проектной документации</t>
  </si>
  <si>
    <t>организация монтажа системы освещения и полива</t>
  </si>
  <si>
    <t>2.5.</t>
  </si>
  <si>
    <t>2.6.</t>
  </si>
  <si>
    <t>6.1.</t>
  </si>
  <si>
    <t>организация поверхностной дренажной системы и ливневой канализации;</t>
  </si>
  <si>
    <t xml:space="preserve">Организация и проведение конкурса по благоустройству города "Лучший двор"  </t>
  </si>
  <si>
    <t xml:space="preserve">Мероприятия по благоустройству дворовых территорий многоквартирных домов. </t>
  </si>
  <si>
    <t xml:space="preserve"> Устройство наружного освещения и рекламного оформления</t>
  </si>
  <si>
    <t>Техобслуживание линий освещения</t>
  </si>
  <si>
    <t>Прочие расходы</t>
  </si>
  <si>
    <t xml:space="preserve">Примечание: Комплексный план разработан на основании Программы СЭР МО "Город Удачный" на 2013-2017 годы, утвержденной решением сессии ГС </t>
  </si>
  <si>
    <t>Организация работ по декоративному озеленению города, посадка деревьев и кустарников (летний труд школьников)</t>
  </si>
  <si>
    <t>в т.ч. за счет средств бюджета МО "Город Удачный"</t>
  </si>
  <si>
    <t>за счет средств субсидии из госбюджета РС (Я)</t>
  </si>
  <si>
    <t>ВСЕГО ПО  ПЛАНУ МЕРОПРИЯТИЙ</t>
  </si>
  <si>
    <t>Приложение № 1</t>
  </si>
  <si>
    <t>к Постановлению главы</t>
  </si>
  <si>
    <t>Обустройство ландшафта, прокладка коммуникаций</t>
  </si>
  <si>
    <t>Приложение № 2</t>
  </si>
  <si>
    <t>Показатели выполнения комплексного плана мероприятий</t>
  </si>
  <si>
    <t>Единица измерения</t>
  </si>
  <si>
    <t>Значение показателей</t>
  </si>
  <si>
    <t>Удовлетворенность населения качеством благоустройства территории</t>
  </si>
  <si>
    <t>% от числа опрошенных</t>
  </si>
  <si>
    <t>шт.</t>
  </si>
  <si>
    <t>%</t>
  </si>
  <si>
    <t>Ликвидация мест несанкционированного складирования мусора</t>
  </si>
  <si>
    <t>Состав участников общегородского конкурса "Лучший двор"</t>
  </si>
  <si>
    <t>кол-во участников (объектов)</t>
  </si>
  <si>
    <t xml:space="preserve">Перечень целевых индикаторов эффективности плана мероприятий "Комплексного развития благоустройства  </t>
  </si>
  <si>
    <t>7.3</t>
  </si>
  <si>
    <t>Декоративное оформление опор наружного освещения города</t>
  </si>
  <si>
    <t>Обустройство детских игровых площадок</t>
  </si>
  <si>
    <t>6.2</t>
  </si>
  <si>
    <t xml:space="preserve">Содержание городских скверов, площадей, тротуров </t>
  </si>
  <si>
    <t xml:space="preserve">Организация и содержание мест захоронения (содержание территории городского кладбища) </t>
  </si>
  <si>
    <t>обустройство тротуаров, дорожек для пешеходов (в том числе для малоподвижных групп населения)</t>
  </si>
  <si>
    <t>Сохранение и развитие системы существующего озеленения города</t>
  </si>
  <si>
    <t xml:space="preserve">№ 4-5 от 21.12.2012г., на основании городской целевой программы "Благоустройство и озеленение МО "Город Удачный" на 2014-2017 годы. </t>
  </si>
  <si>
    <t>8.1</t>
  </si>
  <si>
    <t>8.2</t>
  </si>
  <si>
    <t>Повышение безопасности дорожного движения</t>
  </si>
  <si>
    <t>8.3</t>
  </si>
  <si>
    <t xml:space="preserve">Содержание автомобильных дорог общего пользования </t>
  </si>
  <si>
    <t>Капитальный ремонт и ремонт автомобильных дорог общего пользования местного значения</t>
  </si>
  <si>
    <t>Обустройство ландшафта (за счет субсидии из бюджета Республики)</t>
  </si>
  <si>
    <t>Обустройство прихрамовой территории (организация подъездных и остановочных путей)</t>
  </si>
  <si>
    <t>Количество планируемых к вводу объектов благоустройства (парки, скверы, внутридомовые территории, игровые и спортивные  площадки, малые архитектурные формы)</t>
  </si>
  <si>
    <t>ед.</t>
  </si>
  <si>
    <t>Содержание городских скверов, площадок, тротуаров</t>
  </si>
  <si>
    <t>тыс. м2</t>
  </si>
  <si>
    <t xml:space="preserve">Уличное освещение (декаративное оформление опор)  </t>
  </si>
  <si>
    <t>9.</t>
  </si>
  <si>
    <t>Повышение безопасности дорожного движения  (установка дорожных знаков)</t>
  </si>
  <si>
    <t>м</t>
  </si>
  <si>
    <t>9.1</t>
  </si>
  <si>
    <t>9.2</t>
  </si>
  <si>
    <t>9.3</t>
  </si>
  <si>
    <t>10.</t>
  </si>
  <si>
    <t>Приобретение детских площадок в комплексе для установки  во дворах жилых домов</t>
  </si>
  <si>
    <t>5.2</t>
  </si>
  <si>
    <t>5.3</t>
  </si>
  <si>
    <t>Приобретение детских площадок в комплексе для установки  во дворах жилых домов (за счет субсидии на комплексное развитие из гос.бюджета РС (Я)</t>
  </si>
  <si>
    <t>План мероприятий "Комплексного развития благоустройства города Удачного на период 2013-2017г.г."</t>
  </si>
  <si>
    <t>2016г.</t>
  </si>
  <si>
    <t>2016 г.</t>
  </si>
  <si>
    <t>Устройство мягкого покрытия дворовых, игровых площадок (за счет субсидии из гос.бюджета РС (Я)</t>
  </si>
  <si>
    <t>5.4</t>
  </si>
  <si>
    <t>Устройство вертикальной планировки детских, игровых площадок</t>
  </si>
  <si>
    <t>5.5</t>
  </si>
  <si>
    <t>Устройство мягкого покрытия дворовых, игровых площадок (за счет средств местного бюджета)</t>
  </si>
  <si>
    <t>Организация подъездных и остановочных путей в районе прихрамовой территории (за счет субсидии из бюджета Республики)</t>
  </si>
  <si>
    <t xml:space="preserve">Организация подъездных и остановочных путей в районе прихрамовой территории  </t>
  </si>
  <si>
    <t>Развитие сети автомобильных дорог городского значения:</t>
  </si>
  <si>
    <t>2017г.</t>
  </si>
  <si>
    <t>2017 г.</t>
  </si>
  <si>
    <t>Развитие системы озеленения города с учетом показателей предыдущих лет на 01.01.14</t>
  </si>
  <si>
    <t>Доля протяженности автомобильных городских дорог местного значения, не отвечающих нормативным требованиям, в общей протяженности автомобильных дорог</t>
  </si>
  <si>
    <t xml:space="preserve">                                                                                         города Удачного" на 2013-2017 г.г.</t>
  </si>
  <si>
    <t>9.4</t>
  </si>
  <si>
    <t>№139     от  13.10. 2014г.</t>
  </si>
  <si>
    <t>№ 139 от   13  .10.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</si>
</sst>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000000"/>
    <numFmt numFmtId="167" formatCode="d/m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_р_._-;\-* #,##0.00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justify" vertical="top" wrapText="1"/>
    </xf>
    <xf numFmtId="2" fontId="7" fillId="0" borderId="16" xfId="0" applyNumberFormat="1" applyFont="1" applyFill="1" applyBorder="1" applyAlignment="1">
      <alignment horizontal="justify" vertical="top" wrapText="1"/>
    </xf>
    <xf numFmtId="2" fontId="3" fillId="0" borderId="16" xfId="0" applyNumberFormat="1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horizontal="justify" vertical="top" wrapText="1"/>
    </xf>
    <xf numFmtId="2" fontId="5" fillId="0" borderId="14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justify" vertical="top" wrapText="1"/>
    </xf>
    <xf numFmtId="2" fontId="7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left" vertical="top" wrapText="1"/>
    </xf>
    <xf numFmtId="165" fontId="3" fillId="0" borderId="1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166" fontId="3" fillId="0" borderId="16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top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left" vertical="top" wrapText="1"/>
    </xf>
    <xf numFmtId="43" fontId="3" fillId="0" borderId="10" xfId="0" applyNumberFormat="1" applyFont="1" applyFill="1" applyBorder="1" applyAlignment="1">
      <alignment horizontal="center" vertical="top" wrapText="1"/>
    </xf>
    <xf numFmtId="43" fontId="3" fillId="0" borderId="10" xfId="0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165" fontId="14" fillId="0" borderId="0" xfId="0" applyNumberFormat="1" applyFont="1" applyFill="1" applyAlignment="1">
      <alignment/>
    </xf>
    <xf numFmtId="165" fontId="15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/>
    </xf>
    <xf numFmtId="43" fontId="13" fillId="0" borderId="1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justify" vertical="top"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justify" vertical="top" wrapText="1"/>
    </xf>
    <xf numFmtId="2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justify" vertical="top" wrapText="1"/>
    </xf>
    <xf numFmtId="2" fontId="0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3" fontId="14" fillId="0" borderId="10" xfId="0" applyNumberFormat="1" applyFont="1" applyFill="1" applyBorder="1" applyAlignment="1">
      <alignment/>
    </xf>
    <xf numFmtId="43" fontId="14" fillId="0" borderId="10" xfId="0" applyNumberFormat="1" applyFont="1" applyFill="1" applyBorder="1" applyAlignment="1">
      <alignment horizontal="center" wrapText="1"/>
    </xf>
    <xf numFmtId="43" fontId="15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24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43" fontId="3" fillId="33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49" fontId="0" fillId="0" borderId="16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20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3" fontId="21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/>
    </xf>
    <xf numFmtId="43" fontId="3" fillId="0" borderId="23" xfId="0" applyNumberFormat="1" applyFont="1" applyFill="1" applyBorder="1" applyAlignment="1">
      <alignment horizontal="center"/>
    </xf>
    <xf numFmtId="43" fontId="10" fillId="0" borderId="23" xfId="0" applyNumberFormat="1" applyFont="1" applyFill="1" applyBorder="1" applyAlignment="1">
      <alignment horizontal="center"/>
    </xf>
    <xf numFmtId="43" fontId="13" fillId="0" borderId="23" xfId="0" applyNumberFormat="1" applyFont="1" applyFill="1" applyBorder="1" applyAlignment="1">
      <alignment horizontal="center"/>
    </xf>
    <xf numFmtId="43" fontId="4" fillId="0" borderId="23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43" fontId="0" fillId="0" borderId="23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5" fontId="3" fillId="0" borderId="23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wrapText="1"/>
    </xf>
    <xf numFmtId="2" fontId="5" fillId="35" borderId="10" xfId="0" applyNumberFormat="1" applyFont="1" applyFill="1" applyBorder="1" applyAlignment="1">
      <alignment horizontal="justify" vertical="top" wrapText="1"/>
    </xf>
    <xf numFmtId="0" fontId="17" fillId="34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43" fontId="13" fillId="34" borderId="23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horizontal="center"/>
    </xf>
    <xf numFmtId="43" fontId="0" fillId="34" borderId="10" xfId="0" applyNumberFormat="1" applyFont="1" applyFill="1" applyBorder="1" applyAlignment="1">
      <alignment/>
    </xf>
    <xf numFmtId="43" fontId="13" fillId="34" borderId="10" xfId="0" applyNumberFormat="1" applyFont="1" applyFill="1" applyBorder="1" applyAlignment="1">
      <alignment horizontal="center"/>
    </xf>
    <xf numFmtId="43" fontId="0" fillId="34" borderId="10" xfId="0" applyNumberFormat="1" applyFill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justify" vertical="top" wrapText="1"/>
    </xf>
    <xf numFmtId="2" fontId="3" fillId="0" borderId="28" xfId="0" applyNumberFormat="1" applyFont="1" applyFill="1" applyBorder="1" applyAlignment="1">
      <alignment horizontal="justify" vertical="top" wrapText="1"/>
    </xf>
    <xf numFmtId="2" fontId="3" fillId="0" borderId="3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3" fontId="1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\&#1086;&#1073;&#1097;&#1080;&#1077;%20&#1076;&#1086;&#1082;&#1091;&#1084;&#1077;&#1085;&#1090;&#1099;\DOCUME~1\9335~1\LOCALS~1\Temp\Rar$DI04.312\&#1059;&#1044;&#1040;&#1063;&#1053;&#1067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Прогр.2010 измен "/>
      <sheetName val="Прогр.2010"/>
      <sheetName val="Капремонт 2010 г."/>
      <sheetName val="ирина"/>
    </sheetNames>
    <sheetDataSet>
      <sheetData sheetId="1">
        <row r="5">
          <cell r="N5" t="e">
            <v>#REF!</v>
          </cell>
          <cell r="O5" t="e">
            <v>#REF!</v>
          </cell>
        </row>
        <row r="96">
          <cell r="N96">
            <v>500</v>
          </cell>
          <cell r="O96">
            <v>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view="pageBreakPreview" zoomScaleSheetLayoutView="100" workbookViewId="0" topLeftCell="A1">
      <selection activeCell="Q18" sqref="Q18"/>
    </sheetView>
  </sheetViews>
  <sheetFormatPr defaultColWidth="9.140625" defaultRowHeight="12.75"/>
  <cols>
    <col min="1" max="1" width="7.140625" style="22" customWidth="1"/>
    <col min="2" max="2" width="79.57421875" style="4" customWidth="1"/>
    <col min="3" max="3" width="10.140625" style="4" hidden="1" customWidth="1"/>
    <col min="4" max="4" width="12.8515625" style="4" hidden="1" customWidth="1"/>
    <col min="5" max="6" width="10.140625" style="4" hidden="1" customWidth="1"/>
    <col min="7" max="8" width="10.28125" style="4" hidden="1" customWidth="1"/>
    <col min="9" max="9" width="10.28125" style="12" hidden="1" customWidth="1"/>
    <col min="10" max="10" width="10.28125" style="4" hidden="1" customWidth="1"/>
    <col min="11" max="12" width="13.140625" style="4" hidden="1" customWidth="1"/>
    <col min="13" max="13" width="10.8515625" style="4" hidden="1" customWidth="1"/>
    <col min="14" max="14" width="0.42578125" style="4" hidden="1" customWidth="1"/>
    <col min="15" max="15" width="0.2890625" style="4" hidden="1" customWidth="1"/>
    <col min="16" max="16" width="18.57421875" style="18" customWidth="1"/>
    <col min="17" max="17" width="18.140625" style="17" customWidth="1"/>
    <col min="18" max="18" width="18.8515625" style="17" customWidth="1"/>
    <col min="19" max="19" width="19.421875" style="17" customWidth="1"/>
    <col min="20" max="20" width="18.7109375" style="4" customWidth="1"/>
    <col min="21" max="21" width="18.28125" style="4" customWidth="1"/>
    <col min="22" max="16384" width="9.140625" style="4" customWidth="1"/>
  </cols>
  <sheetData>
    <row r="1" spans="18:19" ht="15.75">
      <c r="R1" s="98" t="s">
        <v>99</v>
      </c>
      <c r="S1" s="98"/>
    </row>
    <row r="2" spans="18:19" ht="15.75">
      <c r="R2" s="98" t="s">
        <v>100</v>
      </c>
      <c r="S2" s="98"/>
    </row>
    <row r="3" spans="18:19" ht="15.75">
      <c r="R3" s="98" t="s">
        <v>164</v>
      </c>
      <c r="S3" s="98"/>
    </row>
    <row r="4" spans="18:19" ht="15.75">
      <c r="R4" s="99"/>
      <c r="S4" s="99"/>
    </row>
    <row r="5" spans="18:19" ht="15.75">
      <c r="R5" s="99"/>
      <c r="S5" s="99"/>
    </row>
    <row r="6" spans="18:19" ht="15.75">
      <c r="R6" s="98"/>
      <c r="S6" s="98"/>
    </row>
    <row r="7" spans="1:19" ht="15.75">
      <c r="A7" s="16"/>
      <c r="B7" s="240" t="s">
        <v>147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</row>
    <row r="8" spans="1:19" ht="13.5" thickBot="1">
      <c r="A8" s="16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1:21" s="11" customFormat="1" ht="12.75">
      <c r="A9" s="249" t="s">
        <v>67</v>
      </c>
      <c r="B9" s="250" t="s">
        <v>0</v>
      </c>
      <c r="C9" s="236" t="s">
        <v>50</v>
      </c>
      <c r="D9" s="236" t="s">
        <v>45</v>
      </c>
      <c r="E9" s="236"/>
      <c r="F9" s="236"/>
      <c r="G9" s="236"/>
      <c r="H9" s="30"/>
      <c r="I9" s="31"/>
      <c r="J9" s="30"/>
      <c r="K9" s="30"/>
      <c r="L9" s="30"/>
      <c r="M9" s="30"/>
      <c r="N9" s="69"/>
      <c r="O9" s="69"/>
      <c r="P9" s="244" t="s">
        <v>68</v>
      </c>
      <c r="Q9" s="237" t="s">
        <v>70</v>
      </c>
      <c r="R9" s="238"/>
      <c r="S9" s="238"/>
      <c r="T9" s="238"/>
      <c r="U9" s="239"/>
    </row>
    <row r="10" spans="1:21" s="11" customFormat="1" ht="16.5" customHeight="1">
      <c r="A10" s="249"/>
      <c r="B10" s="250"/>
      <c r="C10" s="244"/>
      <c r="D10" s="71" t="s">
        <v>46</v>
      </c>
      <c r="E10" s="71" t="s">
        <v>47</v>
      </c>
      <c r="F10" s="71" t="s">
        <v>48</v>
      </c>
      <c r="G10" s="71" t="s">
        <v>49</v>
      </c>
      <c r="H10" s="69"/>
      <c r="I10" s="70"/>
      <c r="J10" s="69"/>
      <c r="K10" s="69"/>
      <c r="L10" s="69"/>
      <c r="M10" s="69"/>
      <c r="N10" s="69"/>
      <c r="O10" s="69"/>
      <c r="P10" s="244"/>
      <c r="Q10" s="71" t="s">
        <v>69</v>
      </c>
      <c r="R10" s="71" t="s">
        <v>77</v>
      </c>
      <c r="S10" s="210" t="s">
        <v>78</v>
      </c>
      <c r="T10" s="221" t="s">
        <v>148</v>
      </c>
      <c r="U10" s="234" t="s">
        <v>158</v>
      </c>
    </row>
    <row r="11" spans="1:21" ht="12.75">
      <c r="A11" s="76"/>
      <c r="B11" s="6"/>
      <c r="C11" s="6"/>
      <c r="D11" s="6"/>
      <c r="E11" s="6"/>
      <c r="F11" s="6"/>
      <c r="G11" s="6"/>
      <c r="H11" s="6"/>
      <c r="I11" s="34"/>
      <c r="J11" s="6"/>
      <c r="K11" s="6"/>
      <c r="L11" s="6"/>
      <c r="M11" s="6"/>
      <c r="N11" s="87"/>
      <c r="O11" s="87"/>
      <c r="P11" s="88"/>
      <c r="Q11" s="89"/>
      <c r="R11" s="89"/>
      <c r="S11" s="211"/>
      <c r="T11" s="2"/>
      <c r="U11" s="2"/>
    </row>
    <row r="12" spans="1:21" ht="12.75" customHeight="1" hidden="1">
      <c r="A12" s="76"/>
      <c r="B12" s="6"/>
      <c r="C12" s="242" t="s">
        <v>24</v>
      </c>
      <c r="D12" s="242"/>
      <c r="E12" s="242"/>
      <c r="F12" s="242"/>
      <c r="G12" s="242"/>
      <c r="H12" s="242"/>
      <c r="I12" s="242"/>
      <c r="J12" s="242"/>
      <c r="K12" s="242"/>
      <c r="L12" s="32"/>
      <c r="M12" s="32"/>
      <c r="N12" s="243" t="s">
        <v>1</v>
      </c>
      <c r="O12" s="243"/>
      <c r="P12" s="243"/>
      <c r="Q12" s="89"/>
      <c r="R12" s="89"/>
      <c r="S12" s="211"/>
      <c r="T12" s="2"/>
      <c r="U12" s="2"/>
    </row>
    <row r="13" spans="1:21" ht="25.5" customHeight="1" hidden="1">
      <c r="A13" s="76"/>
      <c r="B13" s="6"/>
      <c r="C13" s="6">
        <v>2008</v>
      </c>
      <c r="D13" s="6" t="s">
        <v>37</v>
      </c>
      <c r="E13" s="6" t="s">
        <v>36</v>
      </c>
      <c r="F13" s="33" t="s">
        <v>38</v>
      </c>
      <c r="G13" s="6">
        <v>2009</v>
      </c>
      <c r="H13" s="6" t="s">
        <v>36</v>
      </c>
      <c r="I13" s="34" t="s">
        <v>44</v>
      </c>
      <c r="J13" s="33" t="s">
        <v>39</v>
      </c>
      <c r="K13" s="6">
        <v>2010</v>
      </c>
      <c r="L13" s="6" t="s">
        <v>36</v>
      </c>
      <c r="M13" s="33" t="s">
        <v>40</v>
      </c>
      <c r="N13" s="87">
        <v>2008</v>
      </c>
      <c r="O13" s="87">
        <v>2009</v>
      </c>
      <c r="P13" s="88">
        <v>2010</v>
      </c>
      <c r="Q13" s="89"/>
      <c r="R13" s="89"/>
      <c r="S13" s="211"/>
      <c r="T13" s="2"/>
      <c r="U13" s="2"/>
    </row>
    <row r="14" spans="1:21" ht="12.75" customHeight="1" hidden="1">
      <c r="A14" s="76"/>
      <c r="B14" s="6" t="s">
        <v>0</v>
      </c>
      <c r="C14" s="6"/>
      <c r="D14" s="6"/>
      <c r="E14" s="6"/>
      <c r="F14" s="6"/>
      <c r="G14" s="6"/>
      <c r="H14" s="6"/>
      <c r="I14" s="34"/>
      <c r="J14" s="6"/>
      <c r="K14" s="6"/>
      <c r="L14" s="6"/>
      <c r="M14" s="6"/>
      <c r="N14" s="87"/>
      <c r="O14" s="87"/>
      <c r="P14" s="88"/>
      <c r="Q14" s="89"/>
      <c r="R14" s="89"/>
      <c r="S14" s="211"/>
      <c r="T14" s="2"/>
      <c r="U14" s="2"/>
    </row>
    <row r="15" spans="1:21" ht="15">
      <c r="A15" s="76"/>
      <c r="B15" s="72" t="s">
        <v>98</v>
      </c>
      <c r="C15" s="1" t="e">
        <f>#REF!+#REF!+#REF!+C39+C34+C88+#REF!+#REF!</f>
        <v>#REF!</v>
      </c>
      <c r="D15" s="1" t="e">
        <f>#REF!+#REF!+#REF!+D39+D34+D88+#REF!+#REF!</f>
        <v>#REF!</v>
      </c>
      <c r="E15" s="1" t="e">
        <f>#REF!+#REF!+#REF!+E39+E34+E88+#REF!+#REF!</f>
        <v>#REF!</v>
      </c>
      <c r="F15" s="1" t="e">
        <f>#REF!+#REF!+#REF!+F39+F34+F88+#REF!+#REF!</f>
        <v>#REF!</v>
      </c>
      <c r="G15" s="1" t="e">
        <f>#REF!+#REF!+#REF!+G39+G34+G88+#REF!+#REF!</f>
        <v>#REF!</v>
      </c>
      <c r="H15" s="1" t="e">
        <f>#REF!+#REF!+#REF!+H39+H34+H88+#REF!+#REF!</f>
        <v>#REF!</v>
      </c>
      <c r="I15" s="10"/>
      <c r="J15" s="1" t="e">
        <f>#REF!+#REF!+#REF!+J39+J34+J88+#REF!+#REF!</f>
        <v>#REF!</v>
      </c>
      <c r="K15" s="1" t="e">
        <f>#REF!+#REF!+#REF!+K39+K34+K88+#REF!+#REF!</f>
        <v>#REF!</v>
      </c>
      <c r="L15" s="1" t="e">
        <f>#REF!+#REF!+#REF!+L39+L34+L88+#REF!+#REF!</f>
        <v>#REF!</v>
      </c>
      <c r="M15" s="1" t="e">
        <f>#REF!+#REF!+#REF!+M39+M34+M88+#REF!+#REF!</f>
        <v>#REF!</v>
      </c>
      <c r="N15" s="90" t="e">
        <f>'[1]Лист2'!N5+#REF!+#REF!+N39+N34+N88+#REF!+#REF!</f>
        <v>#REF!</v>
      </c>
      <c r="O15" s="90" t="e">
        <f>'[1]Лист2'!O5+#REF!+#REF!+O39+O34+O88+#REF!+#REF!</f>
        <v>#REF!</v>
      </c>
      <c r="P15" s="91">
        <f>Q15+R15+S15</f>
        <v>75165812.36</v>
      </c>
      <c r="Q15" s="91">
        <f>Q19+Q25+Q34+Q39+Q47+Q60+Q64+Q74</f>
        <v>9180105</v>
      </c>
      <c r="R15" s="91">
        <f>R19+R25+R34+R39+R47+R60+R64+R74+R69</f>
        <v>30195707.36</v>
      </c>
      <c r="S15" s="212">
        <f>S16+S17</f>
        <v>35790000</v>
      </c>
      <c r="T15" s="212">
        <f>T16+T17</f>
        <v>36190000</v>
      </c>
      <c r="U15" s="91">
        <f>U16+U17</f>
        <v>34590000</v>
      </c>
    </row>
    <row r="16" spans="1:21" ht="14.25">
      <c r="A16" s="76"/>
      <c r="B16" s="102" t="s">
        <v>96</v>
      </c>
      <c r="C16" s="3"/>
      <c r="D16" s="3"/>
      <c r="E16" s="3"/>
      <c r="F16" s="3"/>
      <c r="G16" s="3"/>
      <c r="H16" s="3"/>
      <c r="I16" s="9"/>
      <c r="J16" s="3"/>
      <c r="K16" s="3"/>
      <c r="L16" s="3"/>
      <c r="M16" s="3"/>
      <c r="N16" s="87"/>
      <c r="O16" s="87"/>
      <c r="P16" s="103"/>
      <c r="Q16" s="103">
        <v>8180105</v>
      </c>
      <c r="R16" s="103">
        <f>R15-R17</f>
        <v>28245707.36</v>
      </c>
      <c r="S16" s="213">
        <f>S19+S25+S34+S39+S47+S60+S64+S69+S74</f>
        <v>33790000</v>
      </c>
      <c r="T16" s="213">
        <f>T19+T25+T34+T39+T47+T60+T64+T69+T74</f>
        <v>34190000</v>
      </c>
      <c r="U16" s="103">
        <f>U19+U25+U34+U39+U47+U60+U64+U69+U74</f>
        <v>32590000</v>
      </c>
    </row>
    <row r="17" spans="1:21" ht="14.25">
      <c r="A17" s="76"/>
      <c r="B17" s="228" t="s">
        <v>97</v>
      </c>
      <c r="C17" s="229"/>
      <c r="D17" s="229"/>
      <c r="E17" s="229"/>
      <c r="F17" s="229"/>
      <c r="G17" s="229"/>
      <c r="H17" s="229"/>
      <c r="I17" s="230"/>
      <c r="J17" s="229"/>
      <c r="K17" s="229"/>
      <c r="L17" s="229"/>
      <c r="M17" s="229"/>
      <c r="N17" s="231"/>
      <c r="O17" s="231"/>
      <c r="P17" s="232"/>
      <c r="Q17" s="232">
        <v>1000000</v>
      </c>
      <c r="R17" s="232">
        <v>1950000</v>
      </c>
      <c r="S17" s="227">
        <f>S55</f>
        <v>2000000</v>
      </c>
      <c r="T17" s="233">
        <f>T55</f>
        <v>2000000</v>
      </c>
      <c r="U17" s="233">
        <f>U31</f>
        <v>2000000</v>
      </c>
    </row>
    <row r="18" spans="1:21" s="13" customFormat="1" ht="47.25" customHeight="1">
      <c r="A18" s="76" t="s">
        <v>41</v>
      </c>
      <c r="B18" s="81" t="s">
        <v>71</v>
      </c>
      <c r="C18" s="1"/>
      <c r="D18" s="1"/>
      <c r="E18" s="1"/>
      <c r="F18" s="1"/>
      <c r="G18" s="1"/>
      <c r="H18" s="1"/>
      <c r="I18" s="28"/>
      <c r="J18" s="1"/>
      <c r="K18" s="1"/>
      <c r="L18" s="1"/>
      <c r="M18" s="1"/>
      <c r="N18" s="90"/>
      <c r="O18" s="90"/>
      <c r="P18" s="89"/>
      <c r="Q18" s="89"/>
      <c r="R18" s="89"/>
      <c r="S18" s="211"/>
      <c r="T18" s="220"/>
      <c r="U18" s="220"/>
    </row>
    <row r="19" spans="1:21" s="13" customFormat="1" ht="15.75" customHeight="1">
      <c r="A19" s="76"/>
      <c r="B19" s="193" t="s">
        <v>19</v>
      </c>
      <c r="C19" s="1"/>
      <c r="D19" s="1"/>
      <c r="E19" s="1"/>
      <c r="F19" s="1"/>
      <c r="G19" s="1"/>
      <c r="H19" s="1"/>
      <c r="I19" s="28"/>
      <c r="J19" s="1"/>
      <c r="K19" s="1"/>
      <c r="L19" s="1"/>
      <c r="M19" s="1"/>
      <c r="N19" s="90"/>
      <c r="O19" s="90"/>
      <c r="P19" s="92">
        <f>Q19+R19+S19</f>
        <v>1285000</v>
      </c>
      <c r="Q19" s="92">
        <f>Q20+Q21+Q22+Q23</f>
        <v>1085000</v>
      </c>
      <c r="R19" s="92">
        <f>R20+R21+R22+R23</f>
        <v>100000</v>
      </c>
      <c r="S19" s="214">
        <f>S20+S21+S22+S23</f>
        <v>100000</v>
      </c>
      <c r="T19" s="220"/>
      <c r="U19" s="220"/>
    </row>
    <row r="20" spans="1:21" ht="37.5" customHeight="1">
      <c r="A20" s="194" t="s">
        <v>25</v>
      </c>
      <c r="B20" s="195" t="s">
        <v>82</v>
      </c>
      <c r="C20" s="1"/>
      <c r="D20" s="1"/>
      <c r="E20" s="1"/>
      <c r="F20" s="1"/>
      <c r="G20" s="1"/>
      <c r="H20" s="1"/>
      <c r="I20" s="27"/>
      <c r="J20" s="1"/>
      <c r="K20" s="1"/>
      <c r="L20" s="1"/>
      <c r="M20" s="1"/>
      <c r="N20" s="87"/>
      <c r="O20" s="87"/>
      <c r="P20" s="92">
        <f>Q20+R20+S20</f>
        <v>485000</v>
      </c>
      <c r="Q20" s="191">
        <v>485000</v>
      </c>
      <c r="R20" s="191"/>
      <c r="S20" s="215"/>
      <c r="T20" s="2"/>
      <c r="U20" s="2"/>
    </row>
    <row r="21" spans="1:21" ht="36.75" customHeight="1">
      <c r="A21" s="194" t="s">
        <v>26</v>
      </c>
      <c r="B21" s="195" t="s">
        <v>79</v>
      </c>
      <c r="C21" s="1"/>
      <c r="D21" s="1"/>
      <c r="E21" s="1"/>
      <c r="F21" s="1"/>
      <c r="G21" s="1"/>
      <c r="H21" s="1"/>
      <c r="I21" s="27"/>
      <c r="J21" s="1"/>
      <c r="K21" s="1"/>
      <c r="L21" s="1"/>
      <c r="M21" s="1"/>
      <c r="N21" s="87"/>
      <c r="O21" s="87"/>
      <c r="P21" s="92">
        <f>Q21+R21+S21</f>
        <v>200000</v>
      </c>
      <c r="Q21" s="201">
        <v>200000</v>
      </c>
      <c r="R21" s="191"/>
      <c r="S21" s="215"/>
      <c r="T21" s="2"/>
      <c r="U21" s="2"/>
    </row>
    <row r="22" spans="1:21" ht="42" customHeight="1">
      <c r="A22" s="194" t="s">
        <v>27</v>
      </c>
      <c r="B22" s="195" t="s">
        <v>80</v>
      </c>
      <c r="C22" s="1"/>
      <c r="D22" s="1"/>
      <c r="E22" s="1"/>
      <c r="F22" s="1"/>
      <c r="G22" s="1"/>
      <c r="H22" s="1"/>
      <c r="I22" s="27"/>
      <c r="J22" s="1"/>
      <c r="K22" s="1"/>
      <c r="L22" s="1"/>
      <c r="M22" s="1"/>
      <c r="N22" s="87"/>
      <c r="O22" s="87"/>
      <c r="P22" s="92">
        <f>Q22+R22+S22</f>
        <v>200000</v>
      </c>
      <c r="Q22" s="191"/>
      <c r="R22" s="191">
        <v>100000</v>
      </c>
      <c r="S22" s="215">
        <v>100000</v>
      </c>
      <c r="T22" s="2"/>
      <c r="U22" s="2"/>
    </row>
    <row r="23" spans="1:21" ht="27" customHeight="1">
      <c r="A23" s="194" t="s">
        <v>28</v>
      </c>
      <c r="B23" s="195" t="s">
        <v>81</v>
      </c>
      <c r="C23" s="1"/>
      <c r="D23" s="1"/>
      <c r="E23" s="1"/>
      <c r="F23" s="1"/>
      <c r="G23" s="1"/>
      <c r="H23" s="1"/>
      <c r="I23" s="27"/>
      <c r="J23" s="1"/>
      <c r="K23" s="1"/>
      <c r="L23" s="1"/>
      <c r="M23" s="1"/>
      <c r="N23" s="87"/>
      <c r="O23" s="87"/>
      <c r="P23" s="92">
        <f>Q23+R23+S23</f>
        <v>400000</v>
      </c>
      <c r="Q23" s="191">
        <v>400000</v>
      </c>
      <c r="R23" s="191"/>
      <c r="S23" s="215"/>
      <c r="T23" s="2"/>
      <c r="U23" s="2"/>
    </row>
    <row r="24" spans="1:21" ht="48" customHeight="1">
      <c r="A24" s="83" t="s">
        <v>42</v>
      </c>
      <c r="B24" s="84" t="s">
        <v>83</v>
      </c>
      <c r="C24" s="1"/>
      <c r="D24" s="1"/>
      <c r="E24" s="1"/>
      <c r="F24" s="1"/>
      <c r="G24" s="1"/>
      <c r="H24" s="1"/>
      <c r="I24" s="27"/>
      <c r="J24" s="1"/>
      <c r="K24" s="1"/>
      <c r="L24" s="1"/>
      <c r="M24" s="1"/>
      <c r="N24" s="87"/>
      <c r="O24" s="87"/>
      <c r="P24" s="88"/>
      <c r="Q24" s="89"/>
      <c r="R24" s="89"/>
      <c r="S24" s="211"/>
      <c r="T24" s="2"/>
      <c r="U24" s="2"/>
    </row>
    <row r="25" spans="1:21" ht="27.75" customHeight="1">
      <c r="A25" s="83"/>
      <c r="B25" s="74" t="s">
        <v>19</v>
      </c>
      <c r="C25" s="1"/>
      <c r="D25" s="1"/>
      <c r="E25" s="1"/>
      <c r="F25" s="1"/>
      <c r="G25" s="1"/>
      <c r="H25" s="1"/>
      <c r="I25" s="27"/>
      <c r="J25" s="1"/>
      <c r="K25" s="1"/>
      <c r="L25" s="1"/>
      <c r="M25" s="1"/>
      <c r="N25" s="87"/>
      <c r="O25" s="87"/>
      <c r="P25" s="93">
        <f aca="true" t="shared" si="0" ref="P25:P31">Q25+R25+S25</f>
        <v>2000000</v>
      </c>
      <c r="Q25" s="89">
        <f>Q26+Q27+Q28+Q29+Q30+Q31</f>
        <v>2000000</v>
      </c>
      <c r="R25" s="89">
        <f>R26+R27+R28+R29+R30+R31</f>
        <v>0</v>
      </c>
      <c r="S25" s="211">
        <f>S26+S27+S28+S29+S30+S31</f>
        <v>0</v>
      </c>
      <c r="T25" s="211">
        <f>T26+T27+T28+T29+T30+T31</f>
        <v>0</v>
      </c>
      <c r="U25" s="89">
        <f>U26+U27+U28+U29+U30+U31+U32</f>
        <v>2500000</v>
      </c>
    </row>
    <row r="26" spans="1:21" ht="18.75" customHeight="1">
      <c r="A26" s="194" t="s">
        <v>51</v>
      </c>
      <c r="B26" s="225" t="s">
        <v>129</v>
      </c>
      <c r="C26" s="1"/>
      <c r="D26" s="1"/>
      <c r="E26" s="1"/>
      <c r="F26" s="1"/>
      <c r="G26" s="1"/>
      <c r="H26" s="1"/>
      <c r="I26" s="27"/>
      <c r="J26" s="1"/>
      <c r="K26" s="1"/>
      <c r="L26" s="1"/>
      <c r="M26" s="1"/>
      <c r="N26" s="87"/>
      <c r="O26" s="87"/>
      <c r="P26" s="88">
        <f t="shared" si="0"/>
        <v>1000000</v>
      </c>
      <c r="Q26" s="88">
        <v>1000000</v>
      </c>
      <c r="R26" s="89"/>
      <c r="S26" s="211"/>
      <c r="T26" s="2"/>
      <c r="U26" s="2"/>
    </row>
    <row r="27" spans="1:21" ht="24.75" customHeight="1">
      <c r="A27" s="194" t="s">
        <v>52</v>
      </c>
      <c r="B27" s="196" t="s">
        <v>101</v>
      </c>
      <c r="C27" s="1"/>
      <c r="D27" s="1"/>
      <c r="E27" s="1"/>
      <c r="F27" s="1"/>
      <c r="G27" s="1"/>
      <c r="H27" s="1"/>
      <c r="I27" s="27"/>
      <c r="J27" s="1"/>
      <c r="K27" s="1"/>
      <c r="L27" s="1"/>
      <c r="M27" s="1"/>
      <c r="N27" s="87"/>
      <c r="O27" s="87"/>
      <c r="P27" s="88">
        <f t="shared" si="0"/>
        <v>1000000</v>
      </c>
      <c r="Q27" s="88">
        <v>1000000</v>
      </c>
      <c r="R27" s="89"/>
      <c r="S27" s="211"/>
      <c r="T27" s="2"/>
      <c r="U27" s="2"/>
    </row>
    <row r="28" spans="1:21" ht="26.25" customHeight="1">
      <c r="A28" s="194" t="s">
        <v>53</v>
      </c>
      <c r="B28" s="196" t="s">
        <v>88</v>
      </c>
      <c r="C28" s="1"/>
      <c r="D28" s="1"/>
      <c r="E28" s="1"/>
      <c r="F28" s="1"/>
      <c r="G28" s="1"/>
      <c r="H28" s="1"/>
      <c r="I28" s="27"/>
      <c r="J28" s="1"/>
      <c r="K28" s="1"/>
      <c r="L28" s="1"/>
      <c r="M28" s="1"/>
      <c r="N28" s="87"/>
      <c r="O28" s="87"/>
      <c r="P28" s="88">
        <f t="shared" si="0"/>
        <v>0</v>
      </c>
      <c r="Q28" s="89"/>
      <c r="R28" s="89"/>
      <c r="S28" s="211"/>
      <c r="T28" s="2"/>
      <c r="U28" s="2"/>
    </row>
    <row r="29" spans="1:21" ht="22.5" customHeight="1">
      <c r="A29" s="194" t="s">
        <v>54</v>
      </c>
      <c r="B29" s="196" t="s">
        <v>84</v>
      </c>
      <c r="C29" s="1"/>
      <c r="D29" s="1"/>
      <c r="E29" s="1"/>
      <c r="F29" s="1"/>
      <c r="G29" s="1"/>
      <c r="H29" s="1"/>
      <c r="I29" s="27"/>
      <c r="J29" s="1"/>
      <c r="K29" s="1"/>
      <c r="L29" s="1"/>
      <c r="M29" s="1"/>
      <c r="N29" s="87"/>
      <c r="O29" s="87"/>
      <c r="P29" s="88">
        <f t="shared" si="0"/>
        <v>0</v>
      </c>
      <c r="Q29" s="89"/>
      <c r="R29" s="89"/>
      <c r="S29" s="211"/>
      <c r="T29" s="2"/>
      <c r="U29" s="2"/>
    </row>
    <row r="30" spans="1:21" ht="31.5" customHeight="1">
      <c r="A30" s="194" t="s">
        <v>85</v>
      </c>
      <c r="B30" s="197" t="s">
        <v>120</v>
      </c>
      <c r="C30" s="1"/>
      <c r="D30" s="1"/>
      <c r="E30" s="1"/>
      <c r="F30" s="1"/>
      <c r="G30" s="1"/>
      <c r="H30" s="1"/>
      <c r="I30" s="27"/>
      <c r="J30" s="1"/>
      <c r="K30" s="1"/>
      <c r="L30" s="1"/>
      <c r="M30" s="1"/>
      <c r="N30" s="87"/>
      <c r="O30" s="87"/>
      <c r="P30" s="88">
        <f t="shared" si="0"/>
        <v>0</v>
      </c>
      <c r="Q30" s="89"/>
      <c r="R30" s="88"/>
      <c r="S30" s="216"/>
      <c r="T30" s="2"/>
      <c r="U30" s="2"/>
    </row>
    <row r="31" spans="1:21" ht="33.75" customHeight="1">
      <c r="A31" s="194" t="s">
        <v>86</v>
      </c>
      <c r="B31" s="223" t="s">
        <v>155</v>
      </c>
      <c r="C31" s="1"/>
      <c r="D31" s="1"/>
      <c r="E31" s="1"/>
      <c r="F31" s="1"/>
      <c r="G31" s="1"/>
      <c r="H31" s="1"/>
      <c r="I31" s="27"/>
      <c r="J31" s="1"/>
      <c r="K31" s="1"/>
      <c r="L31" s="1"/>
      <c r="M31" s="1"/>
      <c r="N31" s="87"/>
      <c r="O31" s="87"/>
      <c r="P31" s="88">
        <f t="shared" si="0"/>
        <v>0</v>
      </c>
      <c r="Q31" s="89"/>
      <c r="R31" s="88"/>
      <c r="S31" s="216"/>
      <c r="T31" s="2"/>
      <c r="U31" s="191">
        <v>2000000</v>
      </c>
    </row>
    <row r="32" spans="1:21" ht="33.75" customHeight="1">
      <c r="A32" s="194"/>
      <c r="B32" s="226" t="s">
        <v>156</v>
      </c>
      <c r="C32" s="1"/>
      <c r="D32" s="1"/>
      <c r="E32" s="1"/>
      <c r="F32" s="1"/>
      <c r="G32" s="1"/>
      <c r="H32" s="1"/>
      <c r="I32" s="27"/>
      <c r="J32" s="1"/>
      <c r="K32" s="1"/>
      <c r="L32" s="1"/>
      <c r="M32" s="1"/>
      <c r="N32" s="87"/>
      <c r="O32" s="87"/>
      <c r="P32" s="88"/>
      <c r="Q32" s="89"/>
      <c r="R32" s="88"/>
      <c r="S32" s="216"/>
      <c r="T32" s="2"/>
      <c r="U32" s="191">
        <v>500000</v>
      </c>
    </row>
    <row r="33" spans="1:21" ht="30" customHeight="1">
      <c r="A33" s="82" t="s">
        <v>29</v>
      </c>
      <c r="B33" s="86" t="s">
        <v>121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4"/>
      <c r="O33" s="94"/>
      <c r="P33" s="95"/>
      <c r="Q33" s="89"/>
      <c r="R33" s="89"/>
      <c r="S33" s="211"/>
      <c r="T33" s="2"/>
      <c r="U33" s="2"/>
    </row>
    <row r="34" spans="1:21" ht="15.75" customHeight="1">
      <c r="A34" s="76"/>
      <c r="B34" s="65" t="s">
        <v>19</v>
      </c>
      <c r="C34" s="1" t="e">
        <f>C35+C37+#REF!</f>
        <v>#REF!</v>
      </c>
      <c r="D34" s="1" t="e">
        <f>D35+D37+#REF!</f>
        <v>#REF!</v>
      </c>
      <c r="E34" s="1" t="e">
        <f>E35+E37+#REF!</f>
        <v>#REF!</v>
      </c>
      <c r="F34" s="1" t="e">
        <f>F35+F37+#REF!</f>
        <v>#REF!</v>
      </c>
      <c r="G34" s="1" t="e">
        <f>G35+G37+#REF!</f>
        <v>#REF!</v>
      </c>
      <c r="H34" s="1" t="e">
        <f>H35+H37+#REF!</f>
        <v>#REF!</v>
      </c>
      <c r="I34" s="27"/>
      <c r="J34" s="1" t="e">
        <f>J35+J37+#REF!</f>
        <v>#REF!</v>
      </c>
      <c r="K34" s="1" t="e">
        <f>K35+K37+#REF!</f>
        <v>#REF!</v>
      </c>
      <c r="L34" s="1" t="e">
        <f>L35+L37+#REF!</f>
        <v>#REF!</v>
      </c>
      <c r="M34" s="1" t="e">
        <f>M35+M37+#REF!</f>
        <v>#REF!</v>
      </c>
      <c r="N34" s="90" t="e">
        <f>N35+N37+#REF!</f>
        <v>#REF!</v>
      </c>
      <c r="O34" s="90" t="e">
        <f>O35+O37+#REF!</f>
        <v>#REF!</v>
      </c>
      <c r="P34" s="91">
        <f>Q34+R34+S34</f>
        <v>5300924</v>
      </c>
      <c r="Q34" s="91">
        <f>Q35+Q36+Q37</f>
        <v>1070000</v>
      </c>
      <c r="R34" s="91">
        <f>R35+R36+R37</f>
        <v>2080924</v>
      </c>
      <c r="S34" s="91">
        <f>S35+S36+S37</f>
        <v>2150000</v>
      </c>
      <c r="T34" s="91">
        <f>T35+T36+T37</f>
        <v>2150000</v>
      </c>
      <c r="U34" s="91">
        <f>U35+U36+U37</f>
        <v>2150000</v>
      </c>
    </row>
    <row r="35" spans="1:21" ht="27.75" customHeight="1">
      <c r="A35" s="194" t="s">
        <v>55</v>
      </c>
      <c r="B35" s="184" t="s">
        <v>75</v>
      </c>
      <c r="C35" s="1">
        <v>2500</v>
      </c>
      <c r="D35" s="1">
        <v>2499.73</v>
      </c>
      <c r="E35" s="1">
        <v>-0.27</v>
      </c>
      <c r="F35" s="1">
        <f>C35+E35</f>
        <v>2499.73</v>
      </c>
      <c r="G35" s="1">
        <v>2675</v>
      </c>
      <c r="H35" s="1"/>
      <c r="I35" s="28">
        <v>225</v>
      </c>
      <c r="J35" s="1">
        <f>G35+H35</f>
        <v>2675</v>
      </c>
      <c r="K35" s="1">
        <v>2863</v>
      </c>
      <c r="L35" s="1"/>
      <c r="M35" s="1">
        <f>K35+L35</f>
        <v>2863</v>
      </c>
      <c r="N35" s="90">
        <v>2499.73</v>
      </c>
      <c r="O35" s="90">
        <f>J35</f>
        <v>2675</v>
      </c>
      <c r="P35" s="88">
        <f>Q35+R35+S35</f>
        <v>450000</v>
      </c>
      <c r="Q35" s="88">
        <v>150000</v>
      </c>
      <c r="R35" s="88">
        <v>150000</v>
      </c>
      <c r="S35" s="216">
        <v>150000</v>
      </c>
      <c r="T35" s="216">
        <v>150000</v>
      </c>
      <c r="U35" s="88">
        <v>150000</v>
      </c>
    </row>
    <row r="36" spans="1:21" ht="27" customHeight="1">
      <c r="A36" s="194" t="s">
        <v>56</v>
      </c>
      <c r="B36" s="184" t="s">
        <v>72</v>
      </c>
      <c r="C36" s="1"/>
      <c r="D36" s="1"/>
      <c r="E36" s="1"/>
      <c r="F36" s="1"/>
      <c r="G36" s="1"/>
      <c r="H36" s="1"/>
      <c r="I36" s="27"/>
      <c r="J36" s="1"/>
      <c r="K36" s="1"/>
      <c r="L36" s="1"/>
      <c r="M36" s="1"/>
      <c r="N36" s="90"/>
      <c r="O36" s="90"/>
      <c r="P36" s="88">
        <f>Q36+R36+S36</f>
        <v>0</v>
      </c>
      <c r="Q36" s="88"/>
      <c r="R36" s="88"/>
      <c r="S36" s="216"/>
      <c r="T36" s="2"/>
      <c r="U36" s="2"/>
    </row>
    <row r="37" spans="1:21" ht="30" customHeight="1">
      <c r="A37" s="194" t="s">
        <v>57</v>
      </c>
      <c r="B37" s="184" t="s">
        <v>95</v>
      </c>
      <c r="C37" s="1">
        <v>1400</v>
      </c>
      <c r="D37" s="1">
        <v>2386.345</v>
      </c>
      <c r="E37" s="1">
        <v>986.345</v>
      </c>
      <c r="F37" s="1">
        <f>C37+E37</f>
        <v>2386.3450000000003</v>
      </c>
      <c r="G37" s="1">
        <v>2075.8</v>
      </c>
      <c r="H37" s="1"/>
      <c r="I37" s="28">
        <v>225</v>
      </c>
      <c r="J37" s="1">
        <f>G37+H37</f>
        <v>2075.8</v>
      </c>
      <c r="K37" s="1">
        <v>2220</v>
      </c>
      <c r="L37" s="1"/>
      <c r="M37" s="1">
        <f>K37+L37</f>
        <v>2220</v>
      </c>
      <c r="N37" s="90">
        <v>2386.35</v>
      </c>
      <c r="O37" s="90">
        <f>J37</f>
        <v>2075.8</v>
      </c>
      <c r="P37" s="88">
        <f>Q37+R37+S37</f>
        <v>4850924</v>
      </c>
      <c r="Q37" s="88">
        <v>920000</v>
      </c>
      <c r="R37" s="88">
        <v>1930924</v>
      </c>
      <c r="S37" s="216">
        <v>2000000</v>
      </c>
      <c r="T37" s="216">
        <v>2000000</v>
      </c>
      <c r="U37" s="88">
        <v>2000000</v>
      </c>
    </row>
    <row r="38" spans="1:21" ht="30" customHeight="1">
      <c r="A38" s="82" t="s">
        <v>30</v>
      </c>
      <c r="B38" s="80" t="s">
        <v>90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94"/>
      <c r="O38" s="94"/>
      <c r="P38" s="94"/>
      <c r="Q38" s="89"/>
      <c r="R38" s="89"/>
      <c r="S38" s="211"/>
      <c r="T38" s="2"/>
      <c r="U38" s="2"/>
    </row>
    <row r="39" spans="1:21" ht="15">
      <c r="A39" s="76"/>
      <c r="B39" s="5" t="s">
        <v>19</v>
      </c>
      <c r="C39" s="1" t="e">
        <f>#REF!+C44+C48+C57+#REF!+C45+#REF!+C76+C82</f>
        <v>#REF!</v>
      </c>
      <c r="D39" s="1" t="e">
        <f>#REF!+D44+D48+D57+#REF!+D45+#REF!+D76+D82+D84</f>
        <v>#REF!</v>
      </c>
      <c r="E39" s="1" t="e">
        <f>#REF!+E44+E48+E57+#REF!+E45+#REF!+E76+E82+E84</f>
        <v>#REF!</v>
      </c>
      <c r="F39" s="1" t="e">
        <f>#REF!+F44+F48+F57+#REF!+F45+#REF!+F76+F82+F84</f>
        <v>#REF!</v>
      </c>
      <c r="G39" s="1" t="e">
        <f>#REF!+G44+G48+G57+#REF!+G45+#REF!+G76+G82</f>
        <v>#REF!</v>
      </c>
      <c r="H39" s="1" t="e">
        <f>#REF!+H44+H48+H57+#REF!+H45+#REF!+H76+H82</f>
        <v>#REF!</v>
      </c>
      <c r="I39" s="27"/>
      <c r="J39" s="1" t="e">
        <f>#REF!+J44+J48+J57+#REF!+J45+#REF!+J76+J82</f>
        <v>#REF!</v>
      </c>
      <c r="K39" s="1" t="e">
        <f>#REF!+K44+K48+K57+#REF!+K45+#REF!+K76+K82</f>
        <v>#REF!</v>
      </c>
      <c r="L39" s="1" t="e">
        <f>#REF!+L44+L48+L57+#REF!+L45+#REF!+L76+L82</f>
        <v>#REF!</v>
      </c>
      <c r="M39" s="1" t="e">
        <f>#REF!+M44+M48+M57+#REF!+M45+#REF!+M76+M82</f>
        <v>#REF!</v>
      </c>
      <c r="N39" s="90" t="e">
        <f>#REF!+N44+N48+N57+'[1]Лист2'!N96+N45+#REF!+N76+N82+N84</f>
        <v>#REF!</v>
      </c>
      <c r="O39" s="90" t="e">
        <f>#REF!+O44+O48+O57+'[1]Лист2'!O96+O45+#REF!+O76+O82+O84</f>
        <v>#REF!</v>
      </c>
      <c r="P39" s="91">
        <f>Q39+R39+S39</f>
        <v>225000</v>
      </c>
      <c r="Q39" s="91">
        <f>Q44+Q45</f>
        <v>70000</v>
      </c>
      <c r="R39" s="91">
        <f>R44+R45</f>
        <v>75000</v>
      </c>
      <c r="S39" s="212">
        <f>S44+S45</f>
        <v>80000</v>
      </c>
      <c r="T39" s="212">
        <f>T44+T45</f>
        <v>80000</v>
      </c>
      <c r="U39" s="91">
        <f>U44+U45</f>
        <v>80000</v>
      </c>
    </row>
    <row r="40" spans="1:21" ht="12.75" customHeight="1" hidden="1">
      <c r="A40" s="76"/>
      <c r="B40" s="68" t="s">
        <v>2</v>
      </c>
      <c r="C40" s="3"/>
      <c r="D40" s="3"/>
      <c r="E40" s="3"/>
      <c r="F40" s="3"/>
      <c r="G40" s="3"/>
      <c r="H40" s="3"/>
      <c r="I40" s="29"/>
      <c r="J40" s="3"/>
      <c r="K40" s="3"/>
      <c r="L40" s="3"/>
      <c r="M40" s="3"/>
      <c r="N40" s="87"/>
      <c r="O40" s="87"/>
      <c r="P40" s="88"/>
      <c r="Q40" s="89"/>
      <c r="R40" s="183"/>
      <c r="S40" s="211"/>
      <c r="T40" s="2"/>
      <c r="U40" s="2"/>
    </row>
    <row r="41" spans="1:21" ht="12.75" customHeight="1" hidden="1">
      <c r="A41" s="76"/>
      <c r="B41" s="68" t="s">
        <v>3</v>
      </c>
      <c r="C41" s="3"/>
      <c r="D41" s="3"/>
      <c r="E41" s="3"/>
      <c r="F41" s="3"/>
      <c r="G41" s="3"/>
      <c r="H41" s="3"/>
      <c r="I41" s="29"/>
      <c r="J41" s="3"/>
      <c r="K41" s="3"/>
      <c r="L41" s="3"/>
      <c r="M41" s="3"/>
      <c r="N41" s="87"/>
      <c r="O41" s="87"/>
      <c r="P41" s="88"/>
      <c r="Q41" s="89"/>
      <c r="R41" s="183"/>
      <c r="S41" s="211"/>
      <c r="T41" s="2"/>
      <c r="U41" s="2"/>
    </row>
    <row r="42" spans="1:21" ht="25.5" customHeight="1" hidden="1">
      <c r="A42" s="76"/>
      <c r="B42" s="68" t="s">
        <v>4</v>
      </c>
      <c r="C42" s="3"/>
      <c r="D42" s="3"/>
      <c r="E42" s="3"/>
      <c r="F42" s="3"/>
      <c r="G42" s="3"/>
      <c r="H42" s="3"/>
      <c r="I42" s="29"/>
      <c r="J42" s="3"/>
      <c r="K42" s="3"/>
      <c r="L42" s="3"/>
      <c r="M42" s="3"/>
      <c r="N42" s="87"/>
      <c r="O42" s="87"/>
      <c r="P42" s="88"/>
      <c r="Q42" s="89"/>
      <c r="R42" s="183"/>
      <c r="S42" s="211"/>
      <c r="T42" s="2"/>
      <c r="U42" s="2"/>
    </row>
    <row r="43" spans="1:21" ht="38.25" customHeight="1" hidden="1">
      <c r="A43" s="76"/>
      <c r="B43" s="68" t="s">
        <v>5</v>
      </c>
      <c r="C43" s="3"/>
      <c r="D43" s="3"/>
      <c r="E43" s="3"/>
      <c r="F43" s="3"/>
      <c r="G43" s="3"/>
      <c r="H43" s="3"/>
      <c r="I43" s="29"/>
      <c r="J43" s="3"/>
      <c r="K43" s="3"/>
      <c r="L43" s="3"/>
      <c r="M43" s="3"/>
      <c r="N43" s="87"/>
      <c r="O43" s="87"/>
      <c r="P43" s="88"/>
      <c r="Q43" s="89"/>
      <c r="R43" s="183"/>
      <c r="S43" s="211"/>
      <c r="T43" s="2"/>
      <c r="U43" s="2"/>
    </row>
    <row r="44" spans="1:21" ht="17.25" customHeight="1">
      <c r="A44" s="194" t="s">
        <v>58</v>
      </c>
      <c r="B44" s="184" t="s">
        <v>89</v>
      </c>
      <c r="C44" s="1">
        <v>100</v>
      </c>
      <c r="D44" s="1">
        <v>91.9</v>
      </c>
      <c r="E44" s="1">
        <v>-8.1</v>
      </c>
      <c r="F44" s="1">
        <f>C44+E44</f>
        <v>91.9</v>
      </c>
      <c r="G44" s="1">
        <v>115</v>
      </c>
      <c r="H44" s="1"/>
      <c r="I44" s="28">
        <v>290</v>
      </c>
      <c r="J44" s="1">
        <f>G44+H44</f>
        <v>115</v>
      </c>
      <c r="K44" s="1">
        <v>123.5</v>
      </c>
      <c r="L44" s="1"/>
      <c r="M44" s="1">
        <f>K44+L44</f>
        <v>123.5</v>
      </c>
      <c r="N44" s="90">
        <v>91.9</v>
      </c>
      <c r="O44" s="90">
        <f>J44</f>
        <v>115</v>
      </c>
      <c r="P44" s="191"/>
      <c r="Q44" s="191">
        <v>70000</v>
      </c>
      <c r="R44" s="191">
        <v>75000</v>
      </c>
      <c r="S44" s="215">
        <v>80000</v>
      </c>
      <c r="T44" s="215">
        <v>80000</v>
      </c>
      <c r="U44" s="191">
        <v>80000</v>
      </c>
    </row>
    <row r="45" spans="1:21" ht="12.75">
      <c r="A45" s="194" t="s">
        <v>59</v>
      </c>
      <c r="B45" s="184" t="s">
        <v>10</v>
      </c>
      <c r="C45" s="1">
        <v>250</v>
      </c>
      <c r="D45" s="1">
        <v>149.97</v>
      </c>
      <c r="E45" s="1">
        <v>-100.03</v>
      </c>
      <c r="F45" s="1">
        <f>C45+E45</f>
        <v>149.97</v>
      </c>
      <c r="G45" s="1">
        <v>267.5</v>
      </c>
      <c r="H45" s="1"/>
      <c r="I45" s="28">
        <v>225</v>
      </c>
      <c r="J45" s="1">
        <f>G45+H45</f>
        <v>267.5</v>
      </c>
      <c r="K45" s="1">
        <v>286.23</v>
      </c>
      <c r="L45" s="1"/>
      <c r="M45" s="1">
        <f>K45+L45</f>
        <v>286.23</v>
      </c>
      <c r="N45" s="90">
        <v>149.97</v>
      </c>
      <c r="O45" s="90">
        <f>J45</f>
        <v>267.5</v>
      </c>
      <c r="P45" s="191"/>
      <c r="Q45" s="191"/>
      <c r="R45" s="191"/>
      <c r="S45" s="215"/>
      <c r="T45" s="2"/>
      <c r="U45" s="2"/>
    </row>
    <row r="46" spans="1:21" ht="29.25" customHeight="1">
      <c r="A46" s="83" t="s">
        <v>43</v>
      </c>
      <c r="B46" s="79" t="s">
        <v>73</v>
      </c>
      <c r="C46" s="1"/>
      <c r="D46" s="1"/>
      <c r="E46" s="1"/>
      <c r="F46" s="1"/>
      <c r="G46" s="1"/>
      <c r="H46" s="1"/>
      <c r="I46" s="28"/>
      <c r="J46" s="1"/>
      <c r="K46" s="1"/>
      <c r="L46" s="1"/>
      <c r="M46" s="1"/>
      <c r="N46" s="90"/>
      <c r="O46" s="90"/>
      <c r="P46" s="89"/>
      <c r="Q46" s="89"/>
      <c r="R46" s="89"/>
      <c r="S46" s="211"/>
      <c r="T46" s="2"/>
      <c r="U46" s="2"/>
    </row>
    <row r="47" spans="1:21" ht="15" customHeight="1">
      <c r="A47" s="77"/>
      <c r="B47" s="65" t="s">
        <v>19</v>
      </c>
      <c r="C47" s="1"/>
      <c r="D47" s="1"/>
      <c r="E47" s="1"/>
      <c r="F47" s="1"/>
      <c r="G47" s="1"/>
      <c r="H47" s="1"/>
      <c r="I47" s="28"/>
      <c r="J47" s="1"/>
      <c r="K47" s="1"/>
      <c r="L47" s="1"/>
      <c r="M47" s="1"/>
      <c r="N47" s="90"/>
      <c r="O47" s="90"/>
      <c r="P47" s="91">
        <f>Q47+R47+S47</f>
        <v>6567598.359999999</v>
      </c>
      <c r="Q47" s="91">
        <f>Q48+Q57</f>
        <v>248000</v>
      </c>
      <c r="R47" s="91">
        <f>R48+R57+R54</f>
        <v>2219598.36</v>
      </c>
      <c r="S47" s="212">
        <f>S48+S57+S55+S58+S56</f>
        <v>4100000</v>
      </c>
      <c r="T47" s="212">
        <f>T48+T57+T55+T58+T56</f>
        <v>4100000</v>
      </c>
      <c r="U47" s="91">
        <f>U48+U57+U55+U58+U56</f>
        <v>0</v>
      </c>
    </row>
    <row r="48" spans="1:21" ht="31.5" customHeight="1">
      <c r="A48" s="187" t="s">
        <v>60</v>
      </c>
      <c r="B48" s="223" t="s">
        <v>146</v>
      </c>
      <c r="C48" s="1">
        <f aca="true" t="shared" si="1" ref="C48:H48">SUM(C50:C53)</f>
        <v>950</v>
      </c>
      <c r="D48" s="1">
        <f t="shared" si="1"/>
        <v>0</v>
      </c>
      <c r="E48" s="1">
        <f t="shared" si="1"/>
        <v>-950</v>
      </c>
      <c r="F48" s="1">
        <f t="shared" si="1"/>
        <v>0</v>
      </c>
      <c r="G48" s="1">
        <f t="shared" si="1"/>
        <v>1016.5</v>
      </c>
      <c r="H48" s="1">
        <f t="shared" si="1"/>
        <v>0</v>
      </c>
      <c r="I48" s="28">
        <v>310</v>
      </c>
      <c r="J48" s="1">
        <f>SUM(J50:J53)</f>
        <v>1016.5</v>
      </c>
      <c r="K48" s="1">
        <f>SUM(K50:K53)</f>
        <v>0</v>
      </c>
      <c r="L48" s="1">
        <f>SUM(L50:L53)</f>
        <v>0</v>
      </c>
      <c r="M48" s="1">
        <f>SUM(M50:M53)</f>
        <v>0</v>
      </c>
      <c r="N48" s="90" t="e">
        <f>#REF!</f>
        <v>#REF!</v>
      </c>
      <c r="O48" s="90">
        <f>O52+O53</f>
        <v>1016.5</v>
      </c>
      <c r="P48" s="190">
        <f aca="true" t="shared" si="2" ref="P48:P57">Q48+R48+S48</f>
        <v>1950000</v>
      </c>
      <c r="Q48" s="191"/>
      <c r="R48" s="191">
        <v>1950000</v>
      </c>
      <c r="S48" s="215"/>
      <c r="T48" s="2"/>
      <c r="U48" s="2"/>
    </row>
    <row r="49" spans="1:21" ht="12.75" customHeight="1" hidden="1">
      <c r="A49" s="187"/>
      <c r="B49" s="68" t="s">
        <v>31</v>
      </c>
      <c r="C49" s="3"/>
      <c r="D49" s="3"/>
      <c r="E49" s="3"/>
      <c r="F49" s="3"/>
      <c r="G49" s="3"/>
      <c r="H49" s="3"/>
      <c r="I49" s="29"/>
      <c r="J49" s="3"/>
      <c r="K49" s="3"/>
      <c r="L49" s="3"/>
      <c r="M49" s="3"/>
      <c r="N49" s="87"/>
      <c r="O49" s="87"/>
      <c r="P49" s="190">
        <f t="shared" si="2"/>
        <v>0</v>
      </c>
      <c r="Q49" s="191"/>
      <c r="R49" s="191"/>
      <c r="S49" s="215"/>
      <c r="T49" s="2"/>
      <c r="U49" s="2"/>
    </row>
    <row r="50" spans="1:21" ht="12.75" customHeight="1" hidden="1">
      <c r="A50" s="187"/>
      <c r="B50" s="67" t="s">
        <v>6</v>
      </c>
      <c r="C50" s="3">
        <v>475</v>
      </c>
      <c r="D50" s="3"/>
      <c r="E50" s="3">
        <v>-475</v>
      </c>
      <c r="F50" s="3">
        <f>C50+E50</f>
        <v>0</v>
      </c>
      <c r="G50" s="3"/>
      <c r="H50" s="3"/>
      <c r="I50" s="29"/>
      <c r="J50" s="3"/>
      <c r="K50" s="3"/>
      <c r="L50" s="3"/>
      <c r="M50" s="3"/>
      <c r="N50" s="87"/>
      <c r="O50" s="87"/>
      <c r="P50" s="190">
        <f t="shared" si="2"/>
        <v>0</v>
      </c>
      <c r="Q50" s="191"/>
      <c r="R50" s="191"/>
      <c r="S50" s="215"/>
      <c r="T50" s="2"/>
      <c r="U50" s="2"/>
    </row>
    <row r="51" spans="1:21" ht="12.75" customHeight="1" hidden="1">
      <c r="A51" s="187"/>
      <c r="B51" s="67" t="s">
        <v>7</v>
      </c>
      <c r="C51" s="3">
        <v>475</v>
      </c>
      <c r="D51" s="3"/>
      <c r="E51" s="3">
        <v>-475</v>
      </c>
      <c r="F51" s="3">
        <f>C51+E51</f>
        <v>0</v>
      </c>
      <c r="G51" s="3"/>
      <c r="H51" s="3"/>
      <c r="I51" s="29"/>
      <c r="J51" s="3"/>
      <c r="K51" s="3"/>
      <c r="L51" s="3"/>
      <c r="M51" s="3"/>
      <c r="N51" s="87"/>
      <c r="O51" s="87"/>
      <c r="P51" s="190">
        <f t="shared" si="2"/>
        <v>0</v>
      </c>
      <c r="Q51" s="191"/>
      <c r="R51" s="191"/>
      <c r="S51" s="215"/>
      <c r="T51" s="2"/>
      <c r="U51" s="2"/>
    </row>
    <row r="52" spans="1:21" ht="12.75" customHeight="1" hidden="1">
      <c r="A52" s="187"/>
      <c r="B52" s="67" t="s">
        <v>8</v>
      </c>
      <c r="C52" s="3"/>
      <c r="D52" s="3"/>
      <c r="E52" s="3"/>
      <c r="F52" s="3"/>
      <c r="G52" s="3">
        <v>508.25</v>
      </c>
      <c r="H52" s="3"/>
      <c r="I52" s="29"/>
      <c r="J52" s="3">
        <f>G52+H52</f>
        <v>508.25</v>
      </c>
      <c r="K52" s="3"/>
      <c r="L52" s="3"/>
      <c r="M52" s="3"/>
      <c r="N52" s="87"/>
      <c r="O52" s="87">
        <f>J52</f>
        <v>508.25</v>
      </c>
      <c r="P52" s="190">
        <f t="shared" si="2"/>
        <v>0</v>
      </c>
      <c r="Q52" s="191"/>
      <c r="R52" s="191"/>
      <c r="S52" s="215"/>
      <c r="T52" s="2"/>
      <c r="U52" s="2"/>
    </row>
    <row r="53" spans="1:21" ht="12.75" customHeight="1" hidden="1">
      <c r="A53" s="187"/>
      <c r="B53" s="67" t="s">
        <v>9</v>
      </c>
      <c r="C53" s="3"/>
      <c r="D53" s="3"/>
      <c r="E53" s="3"/>
      <c r="F53" s="3"/>
      <c r="G53" s="3">
        <v>508.25</v>
      </c>
      <c r="H53" s="3"/>
      <c r="I53" s="29"/>
      <c r="J53" s="3">
        <f>G53+H53</f>
        <v>508.25</v>
      </c>
      <c r="K53" s="3"/>
      <c r="L53" s="3"/>
      <c r="M53" s="3"/>
      <c r="N53" s="87"/>
      <c r="O53" s="87">
        <f>J53</f>
        <v>508.25</v>
      </c>
      <c r="P53" s="190">
        <f t="shared" si="2"/>
        <v>0</v>
      </c>
      <c r="Q53" s="191"/>
      <c r="R53" s="191"/>
      <c r="S53" s="215"/>
      <c r="T53" s="2"/>
      <c r="U53" s="2"/>
    </row>
    <row r="54" spans="1:21" ht="12.75" customHeight="1">
      <c r="A54" s="187" t="s">
        <v>144</v>
      </c>
      <c r="B54" s="195" t="s">
        <v>143</v>
      </c>
      <c r="C54" s="3"/>
      <c r="D54" s="3"/>
      <c r="E54" s="3"/>
      <c r="F54" s="3"/>
      <c r="G54" s="3"/>
      <c r="H54" s="3"/>
      <c r="I54" s="29"/>
      <c r="J54" s="3"/>
      <c r="K54" s="3"/>
      <c r="L54" s="3"/>
      <c r="M54" s="3"/>
      <c r="N54" s="87"/>
      <c r="O54" s="87"/>
      <c r="P54" s="190"/>
      <c r="Q54" s="191"/>
      <c r="R54" s="191">
        <v>169598.36</v>
      </c>
      <c r="S54" s="215"/>
      <c r="T54" s="2"/>
      <c r="U54" s="2"/>
    </row>
    <row r="55" spans="1:21" ht="28.5" customHeight="1">
      <c r="A55" s="187" t="s">
        <v>145</v>
      </c>
      <c r="B55" s="222" t="s">
        <v>150</v>
      </c>
      <c r="C55" s="3"/>
      <c r="D55" s="3"/>
      <c r="E55" s="3"/>
      <c r="F55" s="3"/>
      <c r="G55" s="3"/>
      <c r="H55" s="3"/>
      <c r="I55" s="29"/>
      <c r="J55" s="3"/>
      <c r="K55" s="3"/>
      <c r="L55" s="3"/>
      <c r="M55" s="3"/>
      <c r="N55" s="87"/>
      <c r="O55" s="87"/>
      <c r="P55" s="190">
        <f t="shared" si="2"/>
        <v>2000000</v>
      </c>
      <c r="Q55" s="191"/>
      <c r="R55" s="191"/>
      <c r="S55" s="215">
        <v>2000000</v>
      </c>
      <c r="T55" s="215">
        <v>2000000</v>
      </c>
      <c r="U55" s="2"/>
    </row>
    <row r="56" spans="1:21" ht="30.75" customHeight="1">
      <c r="A56" s="187" t="s">
        <v>151</v>
      </c>
      <c r="B56" s="224" t="s">
        <v>154</v>
      </c>
      <c r="C56" s="3"/>
      <c r="D56" s="3"/>
      <c r="E56" s="3"/>
      <c r="F56" s="3"/>
      <c r="G56" s="3"/>
      <c r="H56" s="3"/>
      <c r="I56" s="29"/>
      <c r="J56" s="3"/>
      <c r="K56" s="3"/>
      <c r="L56" s="3"/>
      <c r="M56" s="3"/>
      <c r="N56" s="87"/>
      <c r="O56" s="87"/>
      <c r="P56" s="190"/>
      <c r="Q56" s="191"/>
      <c r="R56" s="191"/>
      <c r="S56" s="215">
        <v>900000</v>
      </c>
      <c r="T56" s="215">
        <v>900000</v>
      </c>
      <c r="U56" s="2"/>
    </row>
    <row r="57" spans="1:21" ht="14.25" customHeight="1">
      <c r="A57" s="187" t="s">
        <v>151</v>
      </c>
      <c r="B57" s="198" t="s">
        <v>116</v>
      </c>
      <c r="C57" s="1">
        <v>600.052</v>
      </c>
      <c r="D57" s="1"/>
      <c r="E57" s="1">
        <v>-600.052</v>
      </c>
      <c r="F57" s="1">
        <f>C57+E57</f>
        <v>0</v>
      </c>
      <c r="G57" s="1">
        <v>642.1</v>
      </c>
      <c r="H57" s="1"/>
      <c r="I57" s="28">
        <v>225</v>
      </c>
      <c r="J57" s="1">
        <f>G57+H57</f>
        <v>642.1</v>
      </c>
      <c r="K57" s="1">
        <v>687</v>
      </c>
      <c r="L57" s="1"/>
      <c r="M57" s="1">
        <f>K57+L57</f>
        <v>687</v>
      </c>
      <c r="N57" s="90"/>
      <c r="O57" s="90">
        <f>J57</f>
        <v>642.1</v>
      </c>
      <c r="P57" s="190">
        <f t="shared" si="2"/>
        <v>448000</v>
      </c>
      <c r="Q57" s="191">
        <v>248000</v>
      </c>
      <c r="R57" s="191">
        <v>100000</v>
      </c>
      <c r="S57" s="215">
        <v>100000</v>
      </c>
      <c r="T57" s="215">
        <v>100000</v>
      </c>
      <c r="U57" s="2"/>
    </row>
    <row r="58" spans="1:21" ht="14.25" customHeight="1">
      <c r="A58" s="187" t="s">
        <v>153</v>
      </c>
      <c r="B58" s="198" t="s">
        <v>152</v>
      </c>
      <c r="C58" s="1"/>
      <c r="D58" s="1"/>
      <c r="E58" s="1"/>
      <c r="F58" s="1"/>
      <c r="G58" s="1"/>
      <c r="H58" s="1"/>
      <c r="I58" s="28"/>
      <c r="J58" s="1"/>
      <c r="K58" s="1"/>
      <c r="L58" s="1"/>
      <c r="M58" s="1"/>
      <c r="N58" s="90"/>
      <c r="O58" s="90"/>
      <c r="P58" s="190"/>
      <c r="Q58" s="191"/>
      <c r="R58" s="191"/>
      <c r="S58" s="215">
        <v>1100000</v>
      </c>
      <c r="T58" s="215">
        <v>1100000</v>
      </c>
      <c r="U58" s="2"/>
    </row>
    <row r="59" spans="1:21" ht="15.75" customHeight="1">
      <c r="A59" s="83" t="s">
        <v>65</v>
      </c>
      <c r="B59" s="66" t="s">
        <v>74</v>
      </c>
      <c r="C59" s="1"/>
      <c r="D59" s="1"/>
      <c r="E59" s="1"/>
      <c r="F59" s="1"/>
      <c r="G59" s="1"/>
      <c r="H59" s="1"/>
      <c r="I59" s="27"/>
      <c r="J59" s="1"/>
      <c r="K59" s="1"/>
      <c r="L59" s="1"/>
      <c r="M59" s="1"/>
      <c r="N59" s="90"/>
      <c r="O59" s="90"/>
      <c r="P59" s="89"/>
      <c r="Q59" s="89"/>
      <c r="R59" s="89"/>
      <c r="S59" s="211"/>
      <c r="T59" s="2"/>
      <c r="U59" s="2"/>
    </row>
    <row r="60" spans="1:21" ht="15" customHeight="1">
      <c r="A60" s="77"/>
      <c r="B60" s="75" t="s">
        <v>19</v>
      </c>
      <c r="C60" s="1"/>
      <c r="D60" s="1"/>
      <c r="E60" s="1"/>
      <c r="F60" s="1"/>
      <c r="G60" s="1"/>
      <c r="H60" s="1"/>
      <c r="I60" s="27"/>
      <c r="J60" s="1"/>
      <c r="K60" s="1"/>
      <c r="L60" s="1"/>
      <c r="M60" s="1"/>
      <c r="N60" s="90"/>
      <c r="O60" s="90"/>
      <c r="P60" s="91">
        <f>Q60+R60+S60</f>
        <v>20049437</v>
      </c>
      <c r="Q60" s="91">
        <f>Q61</f>
        <v>497000</v>
      </c>
      <c r="R60" s="91">
        <f>R61+R62</f>
        <v>9552437</v>
      </c>
      <c r="S60" s="212">
        <f>S61+S62</f>
        <v>10000000</v>
      </c>
      <c r="T60" s="212">
        <f>T61+T62</f>
        <v>10500000</v>
      </c>
      <c r="U60" s="91">
        <f>U61+U62</f>
        <v>10500000</v>
      </c>
    </row>
    <row r="61" spans="1:21" ht="27" customHeight="1">
      <c r="A61" s="187" t="s">
        <v>87</v>
      </c>
      <c r="B61" s="198" t="s">
        <v>15</v>
      </c>
      <c r="C61" s="48">
        <v>100</v>
      </c>
      <c r="D61" s="48">
        <v>600</v>
      </c>
      <c r="E61" s="48">
        <v>500</v>
      </c>
      <c r="F61" s="48">
        <f>C61+E61</f>
        <v>600</v>
      </c>
      <c r="G61" s="7">
        <v>107</v>
      </c>
      <c r="H61" s="7"/>
      <c r="I61" s="26">
        <v>225</v>
      </c>
      <c r="J61" s="7">
        <f>G61+H61</f>
        <v>107</v>
      </c>
      <c r="K61" s="7">
        <v>114.5</v>
      </c>
      <c r="L61" s="7"/>
      <c r="M61" s="7">
        <f>K61+L61</f>
        <v>114.5</v>
      </c>
      <c r="N61" s="96">
        <f>100+500</f>
        <v>600</v>
      </c>
      <c r="O61" s="96">
        <f>J61</f>
        <v>107</v>
      </c>
      <c r="P61" s="191">
        <f>Q61+R61+S61</f>
        <v>2401437</v>
      </c>
      <c r="Q61" s="191">
        <v>497000</v>
      </c>
      <c r="R61" s="191">
        <v>904437</v>
      </c>
      <c r="S61" s="215">
        <v>1000000</v>
      </c>
      <c r="T61" s="215">
        <v>1000000</v>
      </c>
      <c r="U61" s="191">
        <v>1000000</v>
      </c>
    </row>
    <row r="62" spans="1:21" ht="18.75" customHeight="1">
      <c r="A62" s="187" t="s">
        <v>117</v>
      </c>
      <c r="B62" s="198" t="s">
        <v>118</v>
      </c>
      <c r="C62" s="1"/>
      <c r="D62" s="1"/>
      <c r="E62" s="1"/>
      <c r="F62" s="1"/>
      <c r="G62" s="1"/>
      <c r="H62" s="1"/>
      <c r="I62" s="27"/>
      <c r="J62" s="1"/>
      <c r="K62" s="1"/>
      <c r="L62" s="1"/>
      <c r="M62" s="1"/>
      <c r="N62" s="90"/>
      <c r="O62" s="90"/>
      <c r="P62" s="191"/>
      <c r="Q62" s="191"/>
      <c r="R62" s="191">
        <v>8648000</v>
      </c>
      <c r="S62" s="215">
        <v>9000000</v>
      </c>
      <c r="T62" s="215">
        <v>9500000</v>
      </c>
      <c r="U62" s="191">
        <v>9500000</v>
      </c>
    </row>
    <row r="63" spans="1:21" ht="22.5" customHeight="1">
      <c r="A63" s="83" t="s">
        <v>61</v>
      </c>
      <c r="B63" s="66" t="s">
        <v>91</v>
      </c>
      <c r="C63" s="1"/>
      <c r="D63" s="1"/>
      <c r="E63" s="1"/>
      <c r="F63" s="1"/>
      <c r="G63" s="1"/>
      <c r="H63" s="1"/>
      <c r="I63" s="27"/>
      <c r="J63" s="1"/>
      <c r="K63" s="1"/>
      <c r="L63" s="1"/>
      <c r="M63" s="1"/>
      <c r="N63" s="90"/>
      <c r="O63" s="90"/>
      <c r="P63" s="89"/>
      <c r="Q63" s="89"/>
      <c r="R63" s="89"/>
      <c r="S63" s="211"/>
      <c r="T63" s="2"/>
      <c r="U63" s="2"/>
    </row>
    <row r="64" spans="1:21" ht="14.25" customHeight="1">
      <c r="A64" s="77"/>
      <c r="B64" s="185" t="s">
        <v>19</v>
      </c>
      <c r="C64" s="1"/>
      <c r="D64" s="1"/>
      <c r="E64" s="1"/>
      <c r="F64" s="1"/>
      <c r="G64" s="1"/>
      <c r="H64" s="1"/>
      <c r="I64" s="27"/>
      <c r="J64" s="1"/>
      <c r="K64" s="1"/>
      <c r="L64" s="1"/>
      <c r="M64" s="1"/>
      <c r="N64" s="90"/>
      <c r="O64" s="90"/>
      <c r="P64" s="91">
        <f>Q64+R64+S64</f>
        <v>10813948</v>
      </c>
      <c r="Q64" s="91">
        <f>Q65+Q66</f>
        <v>3200000</v>
      </c>
      <c r="R64" s="91">
        <f>R65+R66+R67</f>
        <v>4313948</v>
      </c>
      <c r="S64" s="212">
        <f>S65+S66</f>
        <v>3300000</v>
      </c>
      <c r="T64" s="212">
        <f>T65+T66</f>
        <v>3300000</v>
      </c>
      <c r="U64" s="91">
        <f>U65+U66</f>
        <v>3300000</v>
      </c>
    </row>
    <row r="65" spans="1:21" s="13" customFormat="1" ht="14.25">
      <c r="A65" s="194" t="s">
        <v>62</v>
      </c>
      <c r="B65" s="199" t="s">
        <v>92</v>
      </c>
      <c r="C65" s="1">
        <v>0</v>
      </c>
      <c r="D65" s="1">
        <v>1090.19</v>
      </c>
      <c r="E65" s="1">
        <v>1090.19</v>
      </c>
      <c r="F65" s="1">
        <f>C65+E65</f>
        <v>1090.19</v>
      </c>
      <c r="G65" s="1"/>
      <c r="H65" s="1">
        <v>7600</v>
      </c>
      <c r="I65" s="28">
        <v>225</v>
      </c>
      <c r="J65" s="1">
        <f>G65+H65</f>
        <v>7600</v>
      </c>
      <c r="K65" s="1"/>
      <c r="L65" s="1">
        <v>8160</v>
      </c>
      <c r="M65" s="1">
        <f>K65+L65</f>
        <v>8160</v>
      </c>
      <c r="N65" s="90">
        <v>1090.19</v>
      </c>
      <c r="O65" s="90">
        <f>J65</f>
        <v>7600</v>
      </c>
      <c r="P65" s="190">
        <f>Q65+R65+S65</f>
        <v>6021741</v>
      </c>
      <c r="Q65" s="191">
        <v>2102345</v>
      </c>
      <c r="R65" s="191">
        <v>1919396</v>
      </c>
      <c r="S65" s="215">
        <v>2000000</v>
      </c>
      <c r="T65" s="215">
        <v>2000000</v>
      </c>
      <c r="U65" s="191">
        <v>2000000</v>
      </c>
    </row>
    <row r="66" spans="1:21" ht="13.5" customHeight="1">
      <c r="A66" s="194" t="s">
        <v>63</v>
      </c>
      <c r="B66" s="184" t="s">
        <v>76</v>
      </c>
      <c r="C66" s="1">
        <v>998.257</v>
      </c>
      <c r="D66" s="1">
        <v>998.257</v>
      </c>
      <c r="E66" s="1"/>
      <c r="F66" s="1">
        <f>C66+E66</f>
        <v>998.257</v>
      </c>
      <c r="G66" s="1">
        <v>1068.13</v>
      </c>
      <c r="H66" s="1"/>
      <c r="I66" s="28">
        <v>225</v>
      </c>
      <c r="J66" s="1">
        <f>G66+H66</f>
        <v>1068.13</v>
      </c>
      <c r="K66" s="1">
        <v>1142.9</v>
      </c>
      <c r="L66" s="1"/>
      <c r="M66" s="1">
        <f>K66+L66</f>
        <v>1142.9</v>
      </c>
      <c r="N66" s="90">
        <v>998.257</v>
      </c>
      <c r="O66" s="90">
        <f>J66</f>
        <v>1068.13</v>
      </c>
      <c r="P66" s="190">
        <f>Q66+R66+S66</f>
        <v>3942207</v>
      </c>
      <c r="Q66" s="191">
        <v>1097655</v>
      </c>
      <c r="R66" s="191">
        <v>1544552</v>
      </c>
      <c r="S66" s="215">
        <v>1300000</v>
      </c>
      <c r="T66" s="215">
        <v>1300000</v>
      </c>
      <c r="U66" s="191">
        <v>1300000</v>
      </c>
    </row>
    <row r="67" spans="1:21" ht="13.5" customHeight="1">
      <c r="A67" s="194" t="s">
        <v>114</v>
      </c>
      <c r="B67" s="184" t="s">
        <v>115</v>
      </c>
      <c r="C67" s="1"/>
      <c r="D67" s="1"/>
      <c r="E67" s="1"/>
      <c r="F67" s="1"/>
      <c r="G67" s="1"/>
      <c r="H67" s="1"/>
      <c r="I67" s="28"/>
      <c r="J67" s="1"/>
      <c r="K67" s="1"/>
      <c r="L67" s="1"/>
      <c r="M67" s="1"/>
      <c r="N67" s="90"/>
      <c r="O67" s="90"/>
      <c r="P67" s="190">
        <f>Q67+R67+S67</f>
        <v>850000</v>
      </c>
      <c r="Q67" s="191"/>
      <c r="R67" s="191">
        <v>850000</v>
      </c>
      <c r="S67" s="215"/>
      <c r="T67" s="215">
        <v>850000</v>
      </c>
      <c r="U67" s="191">
        <v>850000</v>
      </c>
    </row>
    <row r="68" spans="1:21" ht="13.5" customHeight="1">
      <c r="A68" s="83" t="s">
        <v>64</v>
      </c>
      <c r="B68" s="186" t="s">
        <v>157</v>
      </c>
      <c r="C68" s="1"/>
      <c r="D68" s="1"/>
      <c r="E68" s="1"/>
      <c r="F68" s="1"/>
      <c r="G68" s="1"/>
      <c r="H68" s="1"/>
      <c r="I68" s="28"/>
      <c r="J68" s="1"/>
      <c r="K68" s="1"/>
      <c r="L68" s="1"/>
      <c r="M68" s="1"/>
      <c r="N68" s="90"/>
      <c r="O68" s="90"/>
      <c r="P68" s="91"/>
      <c r="Q68" s="89"/>
      <c r="R68" s="89"/>
      <c r="S68" s="211"/>
      <c r="T68" s="2"/>
      <c r="U68" s="2"/>
    </row>
    <row r="69" spans="1:21" ht="13.5" customHeight="1">
      <c r="A69" s="83"/>
      <c r="B69" s="186" t="s">
        <v>19</v>
      </c>
      <c r="C69" s="1"/>
      <c r="D69" s="1"/>
      <c r="E69" s="1"/>
      <c r="F69" s="1"/>
      <c r="G69" s="1"/>
      <c r="H69" s="1"/>
      <c r="I69" s="28"/>
      <c r="J69" s="1"/>
      <c r="K69" s="1"/>
      <c r="L69" s="1"/>
      <c r="M69" s="1"/>
      <c r="N69" s="90"/>
      <c r="O69" s="90"/>
      <c r="P69" s="91">
        <f>Q69+R69+S69</f>
        <v>24253800</v>
      </c>
      <c r="Q69" s="89">
        <f>Q70+Q71+Q72</f>
        <v>0</v>
      </c>
      <c r="R69" s="89">
        <f>R70+R71+R72</f>
        <v>11053800</v>
      </c>
      <c r="S69" s="211">
        <f>S70+S71+S72</f>
        <v>13200000</v>
      </c>
      <c r="T69" s="211">
        <f>T70+T71+T72</f>
        <v>13200000</v>
      </c>
      <c r="U69" s="89">
        <f>U70+U71+U72</f>
        <v>13200000</v>
      </c>
    </row>
    <row r="70" spans="1:21" ht="13.5" customHeight="1">
      <c r="A70" s="187" t="s">
        <v>123</v>
      </c>
      <c r="B70" s="184" t="s">
        <v>125</v>
      </c>
      <c r="C70" s="188"/>
      <c r="D70" s="188"/>
      <c r="E70" s="188"/>
      <c r="F70" s="188"/>
      <c r="G70" s="188"/>
      <c r="H70" s="188"/>
      <c r="I70" s="40"/>
      <c r="J70" s="188"/>
      <c r="K70" s="188"/>
      <c r="L70" s="188"/>
      <c r="M70" s="188"/>
      <c r="N70" s="189"/>
      <c r="O70" s="189"/>
      <c r="P70" s="191">
        <f>Q70+R70+S70</f>
        <v>300000</v>
      </c>
      <c r="Q70" s="191"/>
      <c r="R70" s="191">
        <v>100000</v>
      </c>
      <c r="S70" s="215">
        <v>200000</v>
      </c>
      <c r="T70" s="215">
        <v>200000</v>
      </c>
      <c r="U70" s="191">
        <v>200000</v>
      </c>
    </row>
    <row r="71" spans="1:21" ht="13.5" customHeight="1">
      <c r="A71" s="187" t="s">
        <v>124</v>
      </c>
      <c r="B71" s="184" t="s">
        <v>127</v>
      </c>
      <c r="C71" s="188"/>
      <c r="D71" s="188"/>
      <c r="E71" s="188"/>
      <c r="F71" s="188"/>
      <c r="G71" s="188"/>
      <c r="H71" s="188"/>
      <c r="I71" s="40"/>
      <c r="J71" s="188"/>
      <c r="K71" s="188"/>
      <c r="L71" s="188"/>
      <c r="M71" s="188"/>
      <c r="N71" s="189"/>
      <c r="O71" s="189"/>
      <c r="P71" s="191">
        <f>Q71+R71+S71</f>
        <v>15953800</v>
      </c>
      <c r="Q71" s="191"/>
      <c r="R71" s="191">
        <v>7953800</v>
      </c>
      <c r="S71" s="215">
        <v>8000000</v>
      </c>
      <c r="T71" s="215">
        <v>8000000</v>
      </c>
      <c r="U71" s="191">
        <v>8000000</v>
      </c>
    </row>
    <row r="72" spans="1:21" ht="26.25" customHeight="1">
      <c r="A72" s="187" t="s">
        <v>126</v>
      </c>
      <c r="B72" s="192" t="s">
        <v>128</v>
      </c>
      <c r="C72" s="188"/>
      <c r="D72" s="188"/>
      <c r="E72" s="188"/>
      <c r="F72" s="188"/>
      <c r="G72" s="188"/>
      <c r="H72" s="188"/>
      <c r="I72" s="40"/>
      <c r="J72" s="188"/>
      <c r="K72" s="188"/>
      <c r="L72" s="188"/>
      <c r="M72" s="188"/>
      <c r="N72" s="189"/>
      <c r="O72" s="189"/>
      <c r="P72" s="191">
        <f>Q72+R72+S72</f>
        <v>8000000</v>
      </c>
      <c r="Q72" s="191"/>
      <c r="R72" s="191">
        <v>3000000</v>
      </c>
      <c r="S72" s="215">
        <v>5000000</v>
      </c>
      <c r="T72" s="215">
        <v>5000000</v>
      </c>
      <c r="U72" s="191">
        <v>5000000</v>
      </c>
    </row>
    <row r="73" spans="1:21" ht="16.5" customHeight="1">
      <c r="A73" s="85" t="s">
        <v>136</v>
      </c>
      <c r="B73" s="66" t="s">
        <v>66</v>
      </c>
      <c r="C73" s="1"/>
      <c r="D73" s="1"/>
      <c r="E73" s="1"/>
      <c r="F73" s="1"/>
      <c r="G73" s="1"/>
      <c r="H73" s="1"/>
      <c r="I73" s="27"/>
      <c r="J73" s="1"/>
      <c r="K73" s="1"/>
      <c r="L73" s="1"/>
      <c r="M73" s="1"/>
      <c r="N73" s="90"/>
      <c r="O73" s="90"/>
      <c r="P73" s="89"/>
      <c r="Q73" s="89"/>
      <c r="R73" s="89"/>
      <c r="S73" s="211"/>
      <c r="T73" s="2"/>
      <c r="U73" s="2"/>
    </row>
    <row r="74" spans="1:21" ht="15" customHeight="1">
      <c r="A74" s="78"/>
      <c r="B74" s="66" t="s">
        <v>18</v>
      </c>
      <c r="C74" s="2"/>
      <c r="D74" s="2"/>
      <c r="E74" s="2"/>
      <c r="F74" s="2"/>
      <c r="G74" s="2"/>
      <c r="H74" s="2"/>
      <c r="I74" s="8"/>
      <c r="J74" s="2"/>
      <c r="K74" s="2"/>
      <c r="L74" s="2"/>
      <c r="M74" s="2"/>
      <c r="N74" s="97"/>
      <c r="O74" s="97"/>
      <c r="P74" s="91">
        <f>Q74+R74+S74</f>
        <v>2670105</v>
      </c>
      <c r="Q74" s="91">
        <f>Q75+Q82+Q83+Q86</f>
        <v>1010105</v>
      </c>
      <c r="R74" s="91">
        <f>R75+R82+R83+R86</f>
        <v>800000</v>
      </c>
      <c r="S74" s="212">
        <f>S75+S82+S83+S86</f>
        <v>860000</v>
      </c>
      <c r="T74" s="212">
        <f>T75+T82+T83+T86</f>
        <v>860000</v>
      </c>
      <c r="U74" s="91">
        <f>U75+U82+U83+U86</f>
        <v>860000</v>
      </c>
    </row>
    <row r="75" spans="1:21" ht="28.5" customHeight="1">
      <c r="A75" s="194" t="s">
        <v>139</v>
      </c>
      <c r="B75" s="184" t="s">
        <v>119</v>
      </c>
      <c r="C75" s="1"/>
      <c r="D75" s="1"/>
      <c r="E75" s="1"/>
      <c r="F75" s="1"/>
      <c r="G75" s="1"/>
      <c r="H75" s="1"/>
      <c r="I75" s="27"/>
      <c r="J75" s="1"/>
      <c r="K75" s="1"/>
      <c r="L75" s="1"/>
      <c r="M75" s="1"/>
      <c r="N75" s="90"/>
      <c r="O75" s="90"/>
      <c r="P75" s="191"/>
      <c r="Q75" s="191">
        <v>526695</v>
      </c>
      <c r="R75" s="191">
        <v>550000</v>
      </c>
      <c r="S75" s="215">
        <v>600000</v>
      </c>
      <c r="T75" s="215">
        <v>600000</v>
      </c>
      <c r="U75" s="191">
        <v>600000</v>
      </c>
    </row>
    <row r="76" spans="1:21" ht="12.75" customHeight="1" hidden="1">
      <c r="A76" s="194"/>
      <c r="B76" s="184" t="s">
        <v>11</v>
      </c>
      <c r="C76" s="1">
        <f>SUM(C77:C78)</f>
        <v>1952</v>
      </c>
      <c r="D76" s="1">
        <f>SUM(D77:D80)</f>
        <v>2411.955</v>
      </c>
      <c r="E76" s="1">
        <f>SUM(E77:E80)</f>
        <v>459.96</v>
      </c>
      <c r="F76" s="1">
        <f>SUM(F77:F80)</f>
        <v>2411.96</v>
      </c>
      <c r="G76" s="1">
        <f>SUM(G77:G78)</f>
        <v>2090</v>
      </c>
      <c r="H76" s="1">
        <f>SUM(H77:H78)</f>
        <v>0</v>
      </c>
      <c r="I76" s="28">
        <v>225</v>
      </c>
      <c r="J76" s="1">
        <f>SUM(J77:J78)</f>
        <v>2090</v>
      </c>
      <c r="K76" s="1">
        <f>SUM(K77:K78)</f>
        <v>0</v>
      </c>
      <c r="L76" s="1"/>
      <c r="M76" s="1"/>
      <c r="N76" s="90">
        <f>SUM(N77:N80)</f>
        <v>2411.96</v>
      </c>
      <c r="O76" s="90">
        <f>SUM(O77:O80)</f>
        <v>2090</v>
      </c>
      <c r="P76" s="191"/>
      <c r="Q76" s="191"/>
      <c r="R76" s="191"/>
      <c r="S76" s="215"/>
      <c r="T76" s="215"/>
      <c r="U76" s="191"/>
    </row>
    <row r="77" spans="1:21" ht="12.75" customHeight="1" hidden="1">
      <c r="A77" s="194"/>
      <c r="B77" s="198" t="s">
        <v>33</v>
      </c>
      <c r="C77" s="3">
        <v>1952</v>
      </c>
      <c r="D77" s="3">
        <v>1252</v>
      </c>
      <c r="E77" s="3">
        <v>-700</v>
      </c>
      <c r="F77" s="3">
        <f>C77+E77</f>
        <v>1252</v>
      </c>
      <c r="G77" s="3"/>
      <c r="H77" s="3"/>
      <c r="I77" s="29"/>
      <c r="J77" s="3"/>
      <c r="K77" s="3"/>
      <c r="L77" s="3"/>
      <c r="M77" s="3"/>
      <c r="N77" s="87">
        <v>1252</v>
      </c>
      <c r="O77" s="87"/>
      <c r="P77" s="191"/>
      <c r="Q77" s="191"/>
      <c r="R77" s="191"/>
      <c r="S77" s="215"/>
      <c r="T77" s="215"/>
      <c r="U77" s="191"/>
    </row>
    <row r="78" spans="1:21" ht="12.75" customHeight="1" hidden="1">
      <c r="A78" s="194"/>
      <c r="B78" s="198" t="s">
        <v>12</v>
      </c>
      <c r="C78" s="3"/>
      <c r="D78" s="3"/>
      <c r="E78" s="3"/>
      <c r="F78" s="3">
        <f>C78+E78</f>
        <v>0</v>
      </c>
      <c r="G78" s="3">
        <v>2090</v>
      </c>
      <c r="H78" s="3"/>
      <c r="I78" s="29"/>
      <c r="J78" s="3">
        <f>G78+H78</f>
        <v>2090</v>
      </c>
      <c r="K78" s="3"/>
      <c r="L78" s="3"/>
      <c r="M78" s="3"/>
      <c r="N78" s="87"/>
      <c r="O78" s="87">
        <f>J78</f>
        <v>2090</v>
      </c>
      <c r="P78" s="191"/>
      <c r="Q78" s="191"/>
      <c r="R78" s="191"/>
      <c r="S78" s="215"/>
      <c r="T78" s="215"/>
      <c r="U78" s="191"/>
    </row>
    <row r="79" spans="1:21" ht="12.75" customHeight="1" hidden="1">
      <c r="A79" s="194"/>
      <c r="B79" s="198" t="s">
        <v>32</v>
      </c>
      <c r="C79" s="3"/>
      <c r="D79" s="3">
        <v>700</v>
      </c>
      <c r="E79" s="3">
        <v>700</v>
      </c>
      <c r="F79" s="3">
        <f>C79+E79</f>
        <v>700</v>
      </c>
      <c r="G79" s="3"/>
      <c r="H79" s="3"/>
      <c r="I79" s="29"/>
      <c r="J79" s="3"/>
      <c r="K79" s="3"/>
      <c r="L79" s="3"/>
      <c r="M79" s="3"/>
      <c r="N79" s="87">
        <v>700</v>
      </c>
      <c r="O79" s="87"/>
      <c r="P79" s="191"/>
      <c r="Q79" s="191"/>
      <c r="R79" s="191"/>
      <c r="S79" s="215"/>
      <c r="T79" s="215"/>
      <c r="U79" s="191"/>
    </row>
    <row r="80" spans="1:21" ht="12.75" customHeight="1" hidden="1">
      <c r="A80" s="194"/>
      <c r="B80" s="198" t="s">
        <v>34</v>
      </c>
      <c r="C80" s="3"/>
      <c r="D80" s="3">
        <f>433+26.955</f>
        <v>459.955</v>
      </c>
      <c r="E80" s="3">
        <v>459.96</v>
      </c>
      <c r="F80" s="3">
        <f>C80+E80</f>
        <v>459.96</v>
      </c>
      <c r="G80" s="3"/>
      <c r="H80" s="3"/>
      <c r="I80" s="29"/>
      <c r="J80" s="3"/>
      <c r="K80" s="3"/>
      <c r="L80" s="3"/>
      <c r="M80" s="3"/>
      <c r="N80" s="87">
        <v>459.96</v>
      </c>
      <c r="O80" s="87"/>
      <c r="P80" s="191"/>
      <c r="Q80" s="191"/>
      <c r="R80" s="191"/>
      <c r="S80" s="215"/>
      <c r="T80" s="215"/>
      <c r="U80" s="191"/>
    </row>
    <row r="81" spans="1:21" ht="12.75" customHeight="1" hidden="1">
      <c r="A81" s="194"/>
      <c r="B81" s="184"/>
      <c r="C81" s="3"/>
      <c r="D81" s="3"/>
      <c r="E81" s="3"/>
      <c r="F81" s="3"/>
      <c r="G81" s="3"/>
      <c r="H81" s="3"/>
      <c r="I81" s="29"/>
      <c r="J81" s="3"/>
      <c r="K81" s="3"/>
      <c r="L81" s="3"/>
      <c r="M81" s="3"/>
      <c r="N81" s="87"/>
      <c r="O81" s="87"/>
      <c r="P81" s="191"/>
      <c r="Q81" s="191"/>
      <c r="R81" s="191"/>
      <c r="S81" s="215"/>
      <c r="T81" s="215"/>
      <c r="U81" s="191"/>
    </row>
    <row r="82" spans="1:21" ht="12.75" customHeight="1">
      <c r="A82" s="194" t="s">
        <v>140</v>
      </c>
      <c r="B82" s="184" t="s">
        <v>20</v>
      </c>
      <c r="C82" s="1">
        <v>750</v>
      </c>
      <c r="D82" s="1">
        <v>750</v>
      </c>
      <c r="E82" s="1"/>
      <c r="F82" s="1">
        <f>C82+E82</f>
        <v>750</v>
      </c>
      <c r="G82" s="1">
        <v>809.5</v>
      </c>
      <c r="H82" s="1"/>
      <c r="I82" s="28">
        <v>225</v>
      </c>
      <c r="J82" s="1">
        <f>G82+H82</f>
        <v>809.5</v>
      </c>
      <c r="K82" s="1">
        <v>873.2</v>
      </c>
      <c r="L82" s="1"/>
      <c r="M82" s="1">
        <f>K82+L82</f>
        <v>873.2</v>
      </c>
      <c r="N82" s="90">
        <v>750</v>
      </c>
      <c r="O82" s="90">
        <f>J82</f>
        <v>809.5</v>
      </c>
      <c r="P82" s="191">
        <f>Q82+R82+S82</f>
        <v>330890</v>
      </c>
      <c r="Q82" s="191">
        <v>330890</v>
      </c>
      <c r="R82" s="191">
        <v>0</v>
      </c>
      <c r="S82" s="215">
        <v>0</v>
      </c>
      <c r="T82" s="215">
        <v>0</v>
      </c>
      <c r="U82" s="191">
        <v>0</v>
      </c>
    </row>
    <row r="83" spans="1:21" ht="13.5" customHeight="1">
      <c r="A83" s="194" t="s">
        <v>141</v>
      </c>
      <c r="B83" s="184" t="s">
        <v>16</v>
      </c>
      <c r="C83" s="1">
        <v>872</v>
      </c>
      <c r="D83" s="1">
        <v>872</v>
      </c>
      <c r="E83" s="1"/>
      <c r="F83" s="1">
        <f>C83+E83</f>
        <v>872</v>
      </c>
      <c r="G83" s="1">
        <v>933.04</v>
      </c>
      <c r="H83" s="1"/>
      <c r="I83" s="28">
        <v>225</v>
      </c>
      <c r="J83" s="1">
        <f>G83+H83</f>
        <v>933.04</v>
      </c>
      <c r="K83" s="1">
        <v>998.35</v>
      </c>
      <c r="L83" s="1"/>
      <c r="M83" s="1">
        <f>K83+L83</f>
        <v>998.35</v>
      </c>
      <c r="N83" s="90">
        <v>872</v>
      </c>
      <c r="O83" s="90">
        <f>J83</f>
        <v>933.04</v>
      </c>
      <c r="P83" s="191">
        <f>Q83+R83+S83</f>
        <v>462520</v>
      </c>
      <c r="Q83" s="191">
        <v>152520</v>
      </c>
      <c r="R83" s="191">
        <v>150000</v>
      </c>
      <c r="S83" s="215">
        <v>160000</v>
      </c>
      <c r="T83" s="215">
        <v>160000</v>
      </c>
      <c r="U83" s="191">
        <v>160000</v>
      </c>
    </row>
    <row r="84" spans="1:21" ht="12.75" customHeight="1" hidden="1">
      <c r="A84" s="194"/>
      <c r="B84" s="184" t="s">
        <v>35</v>
      </c>
      <c r="C84" s="1"/>
      <c r="D84" s="1">
        <v>619.39</v>
      </c>
      <c r="E84" s="1">
        <v>619.39</v>
      </c>
      <c r="F84" s="1">
        <f>C84+E84</f>
        <v>619.39</v>
      </c>
      <c r="G84" s="1"/>
      <c r="H84" s="1"/>
      <c r="I84" s="27"/>
      <c r="J84" s="1"/>
      <c r="K84" s="1"/>
      <c r="L84" s="1"/>
      <c r="M84" s="1"/>
      <c r="N84" s="90">
        <v>619.39</v>
      </c>
      <c r="O84" s="90"/>
      <c r="P84" s="191"/>
      <c r="Q84" s="191"/>
      <c r="R84" s="191"/>
      <c r="S84" s="215"/>
      <c r="T84" s="215"/>
      <c r="U84" s="191"/>
    </row>
    <row r="85" spans="1:21" ht="12.75" customHeight="1" hidden="1">
      <c r="A85" s="194"/>
      <c r="B85" s="184"/>
      <c r="C85" s="1"/>
      <c r="D85" s="1"/>
      <c r="E85" s="1"/>
      <c r="F85" s="1"/>
      <c r="G85" s="1"/>
      <c r="H85" s="1"/>
      <c r="I85" s="27"/>
      <c r="J85" s="1"/>
      <c r="K85" s="1"/>
      <c r="L85" s="1"/>
      <c r="M85" s="1"/>
      <c r="N85" s="90"/>
      <c r="O85" s="90"/>
      <c r="P85" s="191"/>
      <c r="Q85" s="191"/>
      <c r="R85" s="191"/>
      <c r="S85" s="215"/>
      <c r="T85" s="215"/>
      <c r="U85" s="191"/>
    </row>
    <row r="86" spans="1:21" ht="15.75" customHeight="1">
      <c r="A86" s="200" t="s">
        <v>163</v>
      </c>
      <c r="B86" s="184" t="s">
        <v>93</v>
      </c>
      <c r="C86" s="6"/>
      <c r="D86" s="6"/>
      <c r="E86" s="6"/>
      <c r="F86" s="6"/>
      <c r="G86" s="6"/>
      <c r="H86" s="6"/>
      <c r="I86" s="34"/>
      <c r="J86" s="6"/>
      <c r="K86" s="6"/>
      <c r="L86" s="6"/>
      <c r="M86" s="6"/>
      <c r="N86" s="87"/>
      <c r="O86" s="87"/>
      <c r="P86" s="190"/>
      <c r="Q86" s="190"/>
      <c r="R86" s="191">
        <v>100000</v>
      </c>
      <c r="S86" s="215">
        <v>100000</v>
      </c>
      <c r="T86" s="215">
        <v>100000</v>
      </c>
      <c r="U86" s="191">
        <v>100000</v>
      </c>
    </row>
    <row r="87" spans="1:21" ht="18" customHeight="1" hidden="1">
      <c r="A87" s="57"/>
      <c r="B87" s="246" t="s">
        <v>17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8"/>
      <c r="Q87" s="52"/>
      <c r="R87" s="52"/>
      <c r="S87" s="217"/>
      <c r="T87" s="2"/>
      <c r="U87" s="2"/>
    </row>
    <row r="88" spans="1:21" ht="12.75" customHeight="1" hidden="1">
      <c r="A88" s="57"/>
      <c r="B88" s="39" t="s">
        <v>19</v>
      </c>
      <c r="C88" s="41">
        <f>C89</f>
        <v>0</v>
      </c>
      <c r="D88" s="41">
        <f>D89</f>
        <v>4923.6900000000005</v>
      </c>
      <c r="E88" s="41">
        <f>E89</f>
        <v>5123.6900000000005</v>
      </c>
      <c r="F88" s="41">
        <f>F89</f>
        <v>5123.6900000000005</v>
      </c>
      <c r="G88" s="41">
        <f>G89</f>
        <v>0</v>
      </c>
      <c r="H88" s="41"/>
      <c r="I88" s="42"/>
      <c r="J88" s="41"/>
      <c r="K88" s="41">
        <f>K89</f>
        <v>0</v>
      </c>
      <c r="L88" s="41"/>
      <c r="M88" s="41"/>
      <c r="N88" s="41">
        <f>N89</f>
        <v>4923.6900000000005</v>
      </c>
      <c r="O88" s="41">
        <f>O89</f>
        <v>0</v>
      </c>
      <c r="P88" s="43">
        <f>P89</f>
        <v>0</v>
      </c>
      <c r="Q88" s="52"/>
      <c r="R88" s="52"/>
      <c r="S88" s="217"/>
      <c r="T88" s="2"/>
      <c r="U88" s="2"/>
    </row>
    <row r="89" spans="1:21" ht="12.75" hidden="1">
      <c r="A89" s="57"/>
      <c r="B89" s="38" t="s">
        <v>13</v>
      </c>
      <c r="C89" s="1">
        <f>SUM(C90:C92)</f>
        <v>0</v>
      </c>
      <c r="D89" s="1">
        <f>SUM(D90:D92)</f>
        <v>4923.6900000000005</v>
      </c>
      <c r="E89" s="1">
        <f>SUM(E90:E92)</f>
        <v>5123.6900000000005</v>
      </c>
      <c r="F89" s="1">
        <f>SUM(F90:F92)</f>
        <v>5123.6900000000005</v>
      </c>
      <c r="G89" s="1">
        <f>SUM(G90:G92)</f>
        <v>0</v>
      </c>
      <c r="H89" s="1"/>
      <c r="I89" s="27"/>
      <c r="J89" s="1"/>
      <c r="K89" s="1">
        <f>SUM(K90:K92)</f>
        <v>0</v>
      </c>
      <c r="L89" s="1"/>
      <c r="M89" s="1"/>
      <c r="N89" s="1">
        <f>SUM(N90:N92)</f>
        <v>4923.6900000000005</v>
      </c>
      <c r="O89" s="1">
        <f>SUM(O90:O92)</f>
        <v>0</v>
      </c>
      <c r="P89" s="19">
        <f>SUM(P90:P92)</f>
        <v>0</v>
      </c>
      <c r="Q89" s="52"/>
      <c r="R89" s="52"/>
      <c r="S89" s="217"/>
      <c r="T89" s="2"/>
      <c r="U89" s="2"/>
    </row>
    <row r="90" spans="1:21" ht="12.75" hidden="1">
      <c r="A90" s="57"/>
      <c r="B90" s="37" t="s">
        <v>14</v>
      </c>
      <c r="C90" s="3"/>
      <c r="D90" s="3">
        <v>3000</v>
      </c>
      <c r="E90" s="3">
        <v>3000</v>
      </c>
      <c r="F90" s="3">
        <f>C90+E90</f>
        <v>3000</v>
      </c>
      <c r="G90" s="3"/>
      <c r="H90" s="3"/>
      <c r="I90" s="29"/>
      <c r="J90" s="3"/>
      <c r="K90" s="3"/>
      <c r="L90" s="3"/>
      <c r="M90" s="3"/>
      <c r="N90" s="3">
        <f>3000</f>
        <v>3000</v>
      </c>
      <c r="O90" s="3"/>
      <c r="P90" s="20"/>
      <c r="Q90" s="52"/>
      <c r="R90" s="52"/>
      <c r="S90" s="217"/>
      <c r="T90" s="2"/>
      <c r="U90" s="2"/>
    </row>
    <row r="91" spans="1:21" ht="12.75" hidden="1">
      <c r="A91" s="57"/>
      <c r="B91" s="37" t="s">
        <v>21</v>
      </c>
      <c r="C91" s="3"/>
      <c r="D91" s="3"/>
      <c r="E91" s="3">
        <v>200</v>
      </c>
      <c r="F91" s="3">
        <f>C91+E91</f>
        <v>200</v>
      </c>
      <c r="G91" s="3"/>
      <c r="H91" s="3"/>
      <c r="I91" s="29"/>
      <c r="J91" s="3"/>
      <c r="K91" s="3"/>
      <c r="L91" s="3"/>
      <c r="M91" s="3"/>
      <c r="N91" s="3"/>
      <c r="O91" s="3"/>
      <c r="P91" s="20"/>
      <c r="Q91" s="52"/>
      <c r="R91" s="52"/>
      <c r="S91" s="217"/>
      <c r="T91" s="2"/>
      <c r="U91" s="2"/>
    </row>
    <row r="92" spans="1:21" ht="28.5" customHeight="1" hidden="1">
      <c r="A92" s="57"/>
      <c r="B92" s="37" t="s">
        <v>23</v>
      </c>
      <c r="C92" s="3"/>
      <c r="D92" s="3">
        <f>923.69+400+600</f>
        <v>1923.69</v>
      </c>
      <c r="E92" s="3">
        <v>1923.69</v>
      </c>
      <c r="F92" s="3">
        <f>C92+E92</f>
        <v>1923.69</v>
      </c>
      <c r="G92" s="3"/>
      <c r="H92" s="3"/>
      <c r="I92" s="29"/>
      <c r="J92" s="3"/>
      <c r="K92" s="3"/>
      <c r="L92" s="3"/>
      <c r="M92" s="3"/>
      <c r="N92" s="3">
        <v>1923.69</v>
      </c>
      <c r="O92" s="3"/>
      <c r="P92" s="20"/>
      <c r="Q92" s="52"/>
      <c r="R92" s="52"/>
      <c r="S92" s="217"/>
      <c r="T92" s="2"/>
      <c r="U92" s="2"/>
    </row>
    <row r="93" spans="1:21" ht="28.5" customHeight="1" hidden="1">
      <c r="A93" s="58"/>
      <c r="B93" s="44"/>
      <c r="C93" s="35"/>
      <c r="D93" s="35"/>
      <c r="E93" s="35"/>
      <c r="F93" s="35"/>
      <c r="G93" s="35"/>
      <c r="H93" s="35"/>
      <c r="I93" s="45"/>
      <c r="J93" s="35"/>
      <c r="K93" s="35"/>
      <c r="L93" s="35"/>
      <c r="M93" s="35"/>
      <c r="N93" s="35"/>
      <c r="O93" s="35"/>
      <c r="P93" s="36"/>
      <c r="Q93" s="53"/>
      <c r="R93" s="53"/>
      <c r="S93" s="218"/>
      <c r="T93" s="2"/>
      <c r="U93" s="2"/>
    </row>
    <row r="94" spans="1:21" ht="29.25" customHeight="1" hidden="1">
      <c r="A94" s="59"/>
      <c r="B94" s="46" t="s">
        <v>22</v>
      </c>
      <c r="C94" s="21">
        <v>20</v>
      </c>
      <c r="D94" s="21">
        <v>20</v>
      </c>
      <c r="E94" s="21"/>
      <c r="F94" s="21">
        <f>C94+E94</f>
        <v>20</v>
      </c>
      <c r="G94" s="21"/>
      <c r="H94" s="21"/>
      <c r="I94" s="47"/>
      <c r="J94" s="21"/>
      <c r="K94" s="21"/>
      <c r="L94" s="21"/>
      <c r="M94" s="21"/>
      <c r="N94" s="21">
        <v>20</v>
      </c>
      <c r="O94" s="55"/>
      <c r="P94" s="50"/>
      <c r="Q94" s="54"/>
      <c r="R94" s="54"/>
      <c r="S94" s="219"/>
      <c r="T94" s="2"/>
      <c r="U94" s="2"/>
    </row>
    <row r="95" spans="1:21" ht="12.75" customHeight="1" hidden="1">
      <c r="A95" s="57"/>
      <c r="B95" s="38"/>
      <c r="C95" s="1"/>
      <c r="D95" s="1"/>
      <c r="E95" s="1"/>
      <c r="F95" s="1"/>
      <c r="G95" s="1"/>
      <c r="H95" s="1"/>
      <c r="I95" s="27"/>
      <c r="J95" s="1"/>
      <c r="K95" s="1"/>
      <c r="L95" s="1"/>
      <c r="M95" s="1"/>
      <c r="N95" s="1"/>
      <c r="O95" s="56"/>
      <c r="P95" s="51"/>
      <c r="Q95" s="52"/>
      <c r="R95" s="52"/>
      <c r="S95" s="217"/>
      <c r="T95" s="2"/>
      <c r="U95" s="2"/>
    </row>
    <row r="96" spans="1:19" ht="29.25" customHeight="1">
      <c r="A96" s="13" t="s">
        <v>94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4"/>
      <c r="S96" s="13"/>
    </row>
    <row r="97" spans="1:19" ht="15" customHeight="1">
      <c r="A97" s="245" t="s">
        <v>122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</row>
    <row r="98" spans="1:19" ht="12.75">
      <c r="A98" s="60"/>
      <c r="B98" s="61"/>
      <c r="C98" s="62"/>
      <c r="D98" s="62"/>
      <c r="E98" s="62"/>
      <c r="F98" s="62"/>
      <c r="G98" s="62"/>
      <c r="H98" s="62"/>
      <c r="I98" s="63"/>
      <c r="J98" s="62"/>
      <c r="K98" s="62"/>
      <c r="L98" s="62"/>
      <c r="M98" s="62"/>
      <c r="N98" s="62"/>
      <c r="O98" s="62"/>
      <c r="P98" s="64"/>
      <c r="Q98" s="64"/>
      <c r="R98" s="64"/>
      <c r="S98" s="64"/>
    </row>
    <row r="99" spans="1:19" s="15" customFormat="1" ht="12.75">
      <c r="A99" s="22"/>
      <c r="B99" s="13"/>
      <c r="I99" s="23"/>
      <c r="P99" s="24"/>
      <c r="Q99" s="25"/>
      <c r="R99" s="25"/>
      <c r="S99" s="25"/>
    </row>
    <row r="100" spans="1:19" s="15" customFormat="1" ht="12.75">
      <c r="A100" s="100"/>
      <c r="B100" s="101"/>
      <c r="I100" s="23"/>
      <c r="P100" s="24"/>
      <c r="Q100" s="25"/>
      <c r="R100" s="25"/>
      <c r="S100" s="25"/>
    </row>
    <row r="101" spans="1:19" s="15" customFormat="1" ht="12.75">
      <c r="A101" s="16"/>
      <c r="I101" s="23"/>
      <c r="P101" s="24"/>
      <c r="Q101" s="25"/>
      <c r="R101" s="25"/>
      <c r="S101" s="25"/>
    </row>
  </sheetData>
  <sheetProtection/>
  <mergeCells count="12">
    <mergeCell ref="A97:S97"/>
    <mergeCell ref="B87:P87"/>
    <mergeCell ref="A9:A10"/>
    <mergeCell ref="B9:B10"/>
    <mergeCell ref="C9:C10"/>
    <mergeCell ref="D9:G9"/>
    <mergeCell ref="Q9:U9"/>
    <mergeCell ref="B7:S7"/>
    <mergeCell ref="B8:S8"/>
    <mergeCell ref="C12:K12"/>
    <mergeCell ref="N12:P12"/>
    <mergeCell ref="P9:P10"/>
  </mergeCells>
  <printOptions/>
  <pageMargins left="0.4724409448818898" right="0.15748031496062992" top="0.1968503937007874" bottom="0.1968503937007874" header="0.1968503937007874" footer="0.1968503937007874"/>
  <pageSetup horizontalDpi="600" verticalDpi="600" orientation="landscape" paperSize="9" scale="66" r:id="rId1"/>
  <rowBreaks count="2" manualBreakCount="2">
    <brk id="97" max="18" man="1"/>
    <brk id="10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tabSelected="1" view="pageBreakPreview" zoomScaleSheetLayoutView="100" workbookViewId="0" topLeftCell="A1">
      <selection activeCell="T13" sqref="T12:T13"/>
    </sheetView>
  </sheetViews>
  <sheetFormatPr defaultColWidth="9.140625" defaultRowHeight="12.75"/>
  <cols>
    <col min="1" max="1" width="5.7109375" style="22" customWidth="1"/>
    <col min="2" max="2" width="61.140625" style="4" customWidth="1"/>
    <col min="3" max="3" width="10.140625" style="4" hidden="1" customWidth="1"/>
    <col min="4" max="4" width="12.8515625" style="4" hidden="1" customWidth="1"/>
    <col min="5" max="6" width="10.140625" style="4" hidden="1" customWidth="1"/>
    <col min="7" max="8" width="10.28125" style="4" hidden="1" customWidth="1"/>
    <col min="9" max="9" width="10.28125" style="12" hidden="1" customWidth="1"/>
    <col min="10" max="10" width="10.28125" style="4" hidden="1" customWidth="1"/>
    <col min="11" max="12" width="13.140625" style="4" hidden="1" customWidth="1"/>
    <col min="13" max="13" width="10.8515625" style="4" hidden="1" customWidth="1"/>
    <col min="14" max="14" width="0.42578125" style="4" hidden="1" customWidth="1"/>
    <col min="15" max="15" width="0.2890625" style="4" hidden="1" customWidth="1"/>
    <col min="16" max="16" width="21.7109375" style="18" customWidth="1"/>
    <col min="17" max="17" width="18.140625" style="17" customWidth="1"/>
    <col min="18" max="18" width="18.8515625" style="17" customWidth="1"/>
    <col min="19" max="19" width="19.421875" style="17" customWidth="1"/>
    <col min="20" max="20" width="13.57421875" style="4" customWidth="1"/>
    <col min="21" max="21" width="12.00390625" style="4" customWidth="1"/>
    <col min="22" max="16384" width="9.140625" style="4" customWidth="1"/>
  </cols>
  <sheetData>
    <row r="1" spans="20:21" ht="15.75">
      <c r="T1" s="98" t="s">
        <v>102</v>
      </c>
      <c r="U1" s="98"/>
    </row>
    <row r="2" spans="20:21" ht="15.75">
      <c r="T2" s="98" t="s">
        <v>100</v>
      </c>
      <c r="U2" s="98"/>
    </row>
    <row r="3" spans="20:21" ht="15.75">
      <c r="T3" s="98" t="s">
        <v>165</v>
      </c>
      <c r="U3" s="98"/>
    </row>
    <row r="4" spans="18:19" ht="15.75">
      <c r="R4" s="99"/>
      <c r="S4" s="99"/>
    </row>
    <row r="5" spans="18:19" ht="15.75">
      <c r="R5" s="99"/>
      <c r="S5" s="99"/>
    </row>
    <row r="6" spans="18:19" ht="15.75">
      <c r="R6" s="98"/>
      <c r="S6" s="98"/>
    </row>
    <row r="7" spans="1:19" ht="15.75" customHeight="1">
      <c r="A7" s="174" t="s">
        <v>113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1:19" ht="25.5" customHeight="1">
      <c r="A8" s="176"/>
      <c r="B8" s="179" t="s">
        <v>162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25.5" customHeight="1">
      <c r="A9" s="176"/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1:19" ht="25.5" customHeight="1">
      <c r="A10" s="176"/>
      <c r="B10" s="178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21" s="11" customFormat="1" ht="12.75">
      <c r="A11" s="249" t="s">
        <v>67</v>
      </c>
      <c r="B11" s="257" t="s">
        <v>103</v>
      </c>
      <c r="C11" s="258" t="s">
        <v>50</v>
      </c>
      <c r="D11" s="258" t="s">
        <v>45</v>
      </c>
      <c r="E11" s="258"/>
      <c r="F11" s="258"/>
      <c r="G11" s="258"/>
      <c r="H11" s="181"/>
      <c r="I11" s="182"/>
      <c r="J11" s="181"/>
      <c r="K11" s="181"/>
      <c r="L11" s="181"/>
      <c r="M11" s="181"/>
      <c r="N11" s="181"/>
      <c r="O11" s="181"/>
      <c r="P11" s="259" t="s">
        <v>104</v>
      </c>
      <c r="Q11" s="251" t="s">
        <v>105</v>
      </c>
      <c r="R11" s="252"/>
      <c r="S11" s="252"/>
      <c r="T11" s="252"/>
      <c r="U11" s="253"/>
    </row>
    <row r="12" spans="1:21" s="11" customFormat="1" ht="16.5" customHeight="1">
      <c r="A12" s="249"/>
      <c r="B12" s="250"/>
      <c r="C12" s="244"/>
      <c r="D12" s="71" t="s">
        <v>46</v>
      </c>
      <c r="E12" s="71" t="s">
        <v>47</v>
      </c>
      <c r="F12" s="71" t="s">
        <v>48</v>
      </c>
      <c r="G12" s="71" t="s">
        <v>49</v>
      </c>
      <c r="H12" s="69"/>
      <c r="I12" s="70"/>
      <c r="J12" s="69"/>
      <c r="K12" s="69"/>
      <c r="L12" s="69"/>
      <c r="M12" s="69"/>
      <c r="N12" s="69"/>
      <c r="O12" s="69"/>
      <c r="P12" s="244"/>
      <c r="Q12" s="71" t="s">
        <v>69</v>
      </c>
      <c r="R12" s="71" t="s">
        <v>77</v>
      </c>
      <c r="S12" s="71" t="s">
        <v>78</v>
      </c>
      <c r="T12" s="234" t="s">
        <v>149</v>
      </c>
      <c r="U12" s="234" t="s">
        <v>159</v>
      </c>
    </row>
    <row r="13" spans="1:21" ht="31.5">
      <c r="A13" s="170" t="s">
        <v>41</v>
      </c>
      <c r="B13" s="167" t="s">
        <v>106</v>
      </c>
      <c r="C13" s="160"/>
      <c r="D13" s="160"/>
      <c r="E13" s="160"/>
      <c r="F13" s="160"/>
      <c r="G13" s="160"/>
      <c r="H13" s="160"/>
      <c r="I13" s="161"/>
      <c r="J13" s="160"/>
      <c r="K13" s="160"/>
      <c r="L13" s="160"/>
      <c r="M13" s="160"/>
      <c r="N13" s="162"/>
      <c r="O13" s="162"/>
      <c r="P13" s="163" t="s">
        <v>107</v>
      </c>
      <c r="Q13" s="173">
        <v>30</v>
      </c>
      <c r="R13" s="173">
        <v>35</v>
      </c>
      <c r="S13" s="173">
        <v>40</v>
      </c>
      <c r="T13" s="235">
        <v>50</v>
      </c>
      <c r="U13" s="235">
        <v>50</v>
      </c>
    </row>
    <row r="14" spans="1:21" ht="12.75" customHeight="1" hidden="1">
      <c r="A14" s="159"/>
      <c r="B14" s="160"/>
      <c r="C14" s="254"/>
      <c r="D14" s="254"/>
      <c r="E14" s="254"/>
      <c r="F14" s="254"/>
      <c r="G14" s="254"/>
      <c r="H14" s="254"/>
      <c r="I14" s="254"/>
      <c r="J14" s="254"/>
      <c r="K14" s="254"/>
      <c r="L14" s="165"/>
      <c r="M14" s="165"/>
      <c r="N14" s="255"/>
      <c r="O14" s="255"/>
      <c r="P14" s="255"/>
      <c r="Q14" s="164"/>
      <c r="R14" s="164"/>
      <c r="S14" s="164"/>
      <c r="T14" s="2"/>
      <c r="U14" s="2"/>
    </row>
    <row r="15" spans="1:21" ht="25.5" customHeight="1" hidden="1">
      <c r="A15" s="159"/>
      <c r="B15" s="160"/>
      <c r="C15" s="160"/>
      <c r="D15" s="160"/>
      <c r="E15" s="160"/>
      <c r="F15" s="167"/>
      <c r="G15" s="160"/>
      <c r="H15" s="160"/>
      <c r="I15" s="161"/>
      <c r="J15" s="167"/>
      <c r="K15" s="160"/>
      <c r="L15" s="160"/>
      <c r="M15" s="167"/>
      <c r="N15" s="162"/>
      <c r="O15" s="162"/>
      <c r="P15" s="166"/>
      <c r="Q15" s="164"/>
      <c r="R15" s="164"/>
      <c r="S15" s="164"/>
      <c r="T15" s="2"/>
      <c r="U15" s="2"/>
    </row>
    <row r="16" spans="1:21" ht="12.75" customHeight="1" hidden="1">
      <c r="A16" s="159"/>
      <c r="B16" s="160"/>
      <c r="C16" s="160"/>
      <c r="D16" s="160"/>
      <c r="E16" s="160"/>
      <c r="F16" s="160"/>
      <c r="G16" s="160"/>
      <c r="H16" s="160"/>
      <c r="I16" s="161"/>
      <c r="J16" s="160"/>
      <c r="K16" s="160"/>
      <c r="L16" s="160"/>
      <c r="M16" s="160"/>
      <c r="N16" s="162"/>
      <c r="O16" s="162"/>
      <c r="P16" s="166"/>
      <c r="Q16" s="164"/>
      <c r="R16" s="164"/>
      <c r="S16" s="164"/>
      <c r="T16" s="2"/>
      <c r="U16" s="2"/>
    </row>
    <row r="17" spans="1:21" ht="63">
      <c r="A17" s="170" t="s">
        <v>42</v>
      </c>
      <c r="B17" s="167" t="s">
        <v>131</v>
      </c>
      <c r="C17" s="168"/>
      <c r="D17" s="168"/>
      <c r="E17" s="168"/>
      <c r="F17" s="168"/>
      <c r="G17" s="168"/>
      <c r="H17" s="168"/>
      <c r="I17" s="169"/>
      <c r="J17" s="168"/>
      <c r="K17" s="168"/>
      <c r="L17" s="168"/>
      <c r="M17" s="168"/>
      <c r="N17" s="162"/>
      <c r="O17" s="162"/>
      <c r="P17" s="166" t="s">
        <v>132</v>
      </c>
      <c r="Q17" s="173">
        <v>1</v>
      </c>
      <c r="R17" s="173">
        <v>2</v>
      </c>
      <c r="S17" s="173">
        <v>5</v>
      </c>
      <c r="T17" s="235">
        <v>2</v>
      </c>
      <c r="U17" s="235">
        <v>1</v>
      </c>
    </row>
    <row r="18" spans="1:21" ht="31.5">
      <c r="A18" s="170" t="s">
        <v>29</v>
      </c>
      <c r="B18" s="167" t="s">
        <v>160</v>
      </c>
      <c r="C18" s="168"/>
      <c r="D18" s="168"/>
      <c r="E18" s="168"/>
      <c r="F18" s="168"/>
      <c r="G18" s="168"/>
      <c r="H18" s="168"/>
      <c r="I18" s="169"/>
      <c r="J18" s="168"/>
      <c r="K18" s="168"/>
      <c r="L18" s="168"/>
      <c r="M18" s="168"/>
      <c r="N18" s="162"/>
      <c r="O18" s="162"/>
      <c r="P18" s="166" t="s">
        <v>109</v>
      </c>
      <c r="Q18" s="173">
        <v>30</v>
      </c>
      <c r="R18" s="173">
        <v>60</v>
      </c>
      <c r="S18" s="173">
        <v>80</v>
      </c>
      <c r="T18" s="235">
        <v>80</v>
      </c>
      <c r="U18" s="235">
        <v>80</v>
      </c>
    </row>
    <row r="19" spans="1:21" ht="31.5">
      <c r="A19" s="170" t="s">
        <v>30</v>
      </c>
      <c r="B19" s="167" t="s">
        <v>110</v>
      </c>
      <c r="C19" s="168"/>
      <c r="D19" s="168"/>
      <c r="E19" s="168"/>
      <c r="F19" s="168"/>
      <c r="G19" s="168"/>
      <c r="H19" s="168"/>
      <c r="I19" s="169"/>
      <c r="J19" s="168"/>
      <c r="K19" s="168"/>
      <c r="L19" s="168"/>
      <c r="M19" s="168"/>
      <c r="N19" s="162"/>
      <c r="O19" s="162"/>
      <c r="P19" s="166" t="s">
        <v>108</v>
      </c>
      <c r="Q19" s="173">
        <v>3</v>
      </c>
      <c r="R19" s="173">
        <v>8</v>
      </c>
      <c r="S19" s="173">
        <v>8</v>
      </c>
      <c r="T19" s="235">
        <v>10</v>
      </c>
      <c r="U19" s="235">
        <v>10</v>
      </c>
    </row>
    <row r="20" spans="1:21" s="13" customFormat="1" ht="47.25" customHeight="1">
      <c r="A20" s="170" t="s">
        <v>43</v>
      </c>
      <c r="B20" s="172" t="s">
        <v>111</v>
      </c>
      <c r="C20" s="168"/>
      <c r="D20" s="168"/>
      <c r="E20" s="168"/>
      <c r="F20" s="168"/>
      <c r="G20" s="168"/>
      <c r="H20" s="168"/>
      <c r="I20" s="171"/>
      <c r="J20" s="168"/>
      <c r="K20" s="168"/>
      <c r="L20" s="168"/>
      <c r="M20" s="168"/>
      <c r="N20" s="162"/>
      <c r="O20" s="162"/>
      <c r="P20" s="163" t="s">
        <v>112</v>
      </c>
      <c r="Q20" s="173">
        <v>154</v>
      </c>
      <c r="R20" s="173">
        <v>160</v>
      </c>
      <c r="S20" s="173">
        <v>165</v>
      </c>
      <c r="T20" s="32">
        <v>160</v>
      </c>
      <c r="U20" s="32">
        <v>160</v>
      </c>
    </row>
    <row r="21" spans="1:21" ht="30.75" customHeight="1">
      <c r="A21" s="202" t="s">
        <v>65</v>
      </c>
      <c r="B21" s="167" t="s">
        <v>130</v>
      </c>
      <c r="C21" s="203"/>
      <c r="D21" s="203"/>
      <c r="E21" s="203"/>
      <c r="F21" s="203"/>
      <c r="G21" s="203"/>
      <c r="H21" s="203"/>
      <c r="I21" s="204"/>
      <c r="J21" s="203"/>
      <c r="K21" s="203"/>
      <c r="L21" s="203"/>
      <c r="M21" s="203"/>
      <c r="N21" s="162"/>
      <c r="O21" s="162"/>
      <c r="P21" s="166" t="s">
        <v>138</v>
      </c>
      <c r="Q21" s="164"/>
      <c r="R21" s="173"/>
      <c r="S21" s="173"/>
      <c r="T21" s="2"/>
      <c r="U21" s="235">
        <v>100</v>
      </c>
    </row>
    <row r="22" spans="1:21" ht="36" customHeight="1">
      <c r="A22" s="202" t="s">
        <v>61</v>
      </c>
      <c r="B22" s="167" t="s">
        <v>133</v>
      </c>
      <c r="C22" s="203"/>
      <c r="D22" s="203"/>
      <c r="E22" s="203"/>
      <c r="F22" s="203"/>
      <c r="G22" s="203"/>
      <c r="H22" s="203"/>
      <c r="I22" s="204"/>
      <c r="J22" s="203"/>
      <c r="K22" s="203"/>
      <c r="L22" s="203"/>
      <c r="M22" s="203"/>
      <c r="N22" s="162"/>
      <c r="O22" s="162"/>
      <c r="P22" s="166" t="s">
        <v>134</v>
      </c>
      <c r="Q22" s="163"/>
      <c r="R22" s="173">
        <v>276.7</v>
      </c>
      <c r="S22" s="173">
        <v>276.7</v>
      </c>
      <c r="T22" s="173">
        <v>276.7</v>
      </c>
      <c r="U22" s="173">
        <v>276.7</v>
      </c>
    </row>
    <row r="23" spans="1:21" ht="42" customHeight="1">
      <c r="A23" s="202" t="s">
        <v>64</v>
      </c>
      <c r="B23" s="167" t="s">
        <v>135</v>
      </c>
      <c r="C23" s="203"/>
      <c r="D23" s="203"/>
      <c r="E23" s="203"/>
      <c r="F23" s="203"/>
      <c r="G23" s="203"/>
      <c r="H23" s="203"/>
      <c r="I23" s="204"/>
      <c r="J23" s="203"/>
      <c r="K23" s="203"/>
      <c r="L23" s="203"/>
      <c r="M23" s="203"/>
      <c r="N23" s="162"/>
      <c r="O23" s="162"/>
      <c r="P23" s="166" t="s">
        <v>132</v>
      </c>
      <c r="Q23" s="166"/>
      <c r="R23" s="173">
        <v>36</v>
      </c>
      <c r="S23" s="207"/>
      <c r="T23" s="235">
        <v>30</v>
      </c>
      <c r="U23" s="235">
        <v>30</v>
      </c>
    </row>
    <row r="24" spans="1:21" ht="33.75" customHeight="1">
      <c r="A24" s="205" t="s">
        <v>136</v>
      </c>
      <c r="B24" s="167" t="s">
        <v>137</v>
      </c>
      <c r="C24" s="3"/>
      <c r="D24" s="3"/>
      <c r="E24" s="3"/>
      <c r="F24" s="3"/>
      <c r="G24" s="3"/>
      <c r="H24" s="3"/>
      <c r="I24" s="29"/>
      <c r="J24" s="3"/>
      <c r="K24" s="3"/>
      <c r="L24" s="3"/>
      <c r="M24" s="3"/>
      <c r="N24" s="87"/>
      <c r="O24" s="87"/>
      <c r="P24" s="206" t="s">
        <v>108</v>
      </c>
      <c r="Q24" s="88"/>
      <c r="R24" s="208"/>
      <c r="S24" s="208">
        <v>30</v>
      </c>
      <c r="T24" s="235">
        <v>30</v>
      </c>
      <c r="U24" s="235">
        <v>30</v>
      </c>
    </row>
    <row r="25" spans="1:21" ht="50.25" customHeight="1">
      <c r="A25" s="205" t="s">
        <v>142</v>
      </c>
      <c r="B25" s="167" t="s">
        <v>161</v>
      </c>
      <c r="C25" s="3"/>
      <c r="D25" s="3"/>
      <c r="E25" s="3"/>
      <c r="F25" s="3"/>
      <c r="G25" s="3"/>
      <c r="H25" s="3"/>
      <c r="I25" s="29"/>
      <c r="J25" s="3"/>
      <c r="K25" s="3"/>
      <c r="L25" s="3"/>
      <c r="M25" s="3"/>
      <c r="N25" s="87"/>
      <c r="O25" s="87"/>
      <c r="P25" s="206" t="s">
        <v>109</v>
      </c>
      <c r="Q25" s="209">
        <v>70</v>
      </c>
      <c r="R25" s="209">
        <v>65</v>
      </c>
      <c r="S25" s="209">
        <v>60</v>
      </c>
      <c r="T25" s="209">
        <v>60</v>
      </c>
      <c r="U25" s="209">
        <v>50</v>
      </c>
    </row>
    <row r="26" spans="1:19" ht="27.75" customHeight="1">
      <c r="A26" s="116"/>
      <c r="B26" s="112"/>
      <c r="C26" s="107"/>
      <c r="D26" s="107"/>
      <c r="E26" s="107"/>
      <c r="F26" s="107"/>
      <c r="G26" s="107"/>
      <c r="H26" s="107"/>
      <c r="I26" s="115"/>
      <c r="J26" s="107"/>
      <c r="K26" s="107"/>
      <c r="L26" s="107"/>
      <c r="M26" s="107"/>
      <c r="N26" s="104"/>
      <c r="O26" s="104"/>
      <c r="P26" s="117"/>
      <c r="Q26" s="106"/>
      <c r="R26" s="106"/>
      <c r="S26" s="106"/>
    </row>
    <row r="27" spans="1:19" ht="18.75" customHeight="1">
      <c r="A27" s="116"/>
      <c r="B27" s="118"/>
      <c r="C27" s="107"/>
      <c r="D27" s="107"/>
      <c r="E27" s="107"/>
      <c r="F27" s="107"/>
      <c r="G27" s="107"/>
      <c r="H27" s="107"/>
      <c r="I27" s="115"/>
      <c r="J27" s="107"/>
      <c r="K27" s="107"/>
      <c r="L27" s="107"/>
      <c r="M27" s="107"/>
      <c r="N27" s="104"/>
      <c r="O27" s="104"/>
      <c r="P27" s="105"/>
      <c r="Q27" s="105"/>
      <c r="R27" s="106"/>
      <c r="S27" s="106"/>
    </row>
    <row r="28" spans="1:19" ht="24.75" customHeight="1">
      <c r="A28" s="116"/>
      <c r="B28" s="118"/>
      <c r="C28" s="107"/>
      <c r="D28" s="107"/>
      <c r="E28" s="107"/>
      <c r="F28" s="107"/>
      <c r="G28" s="107"/>
      <c r="H28" s="107"/>
      <c r="I28" s="115"/>
      <c r="J28" s="107"/>
      <c r="K28" s="107"/>
      <c r="L28" s="107"/>
      <c r="M28" s="107"/>
      <c r="N28" s="104"/>
      <c r="O28" s="104"/>
      <c r="P28" s="105"/>
      <c r="Q28" s="105"/>
      <c r="R28" s="106"/>
      <c r="S28" s="106"/>
    </row>
    <row r="29" spans="1:19" ht="26.25" customHeight="1">
      <c r="A29" s="116"/>
      <c r="B29" s="118"/>
      <c r="C29" s="107"/>
      <c r="D29" s="107"/>
      <c r="E29" s="107"/>
      <c r="F29" s="107"/>
      <c r="G29" s="107"/>
      <c r="H29" s="107"/>
      <c r="I29" s="115"/>
      <c r="J29" s="107"/>
      <c r="K29" s="107"/>
      <c r="L29" s="107"/>
      <c r="M29" s="107"/>
      <c r="N29" s="104"/>
      <c r="O29" s="104"/>
      <c r="P29" s="105"/>
      <c r="Q29" s="106"/>
      <c r="R29" s="106"/>
      <c r="S29" s="106"/>
    </row>
    <row r="30" spans="1:19" ht="22.5" customHeight="1">
      <c r="A30" s="116"/>
      <c r="B30" s="118"/>
      <c r="C30" s="107"/>
      <c r="D30" s="107"/>
      <c r="E30" s="107"/>
      <c r="F30" s="107"/>
      <c r="G30" s="107"/>
      <c r="H30" s="107"/>
      <c r="I30" s="115"/>
      <c r="J30" s="107"/>
      <c r="K30" s="107"/>
      <c r="L30" s="107"/>
      <c r="M30" s="107"/>
      <c r="N30" s="104"/>
      <c r="O30" s="104"/>
      <c r="P30" s="105"/>
      <c r="Q30" s="106"/>
      <c r="R30" s="106"/>
      <c r="S30" s="106"/>
    </row>
    <row r="31" spans="1:19" ht="31.5" customHeight="1">
      <c r="A31" s="116"/>
      <c r="B31" s="119"/>
      <c r="C31" s="107"/>
      <c r="D31" s="107"/>
      <c r="E31" s="107"/>
      <c r="F31" s="107"/>
      <c r="G31" s="107"/>
      <c r="H31" s="107"/>
      <c r="I31" s="115"/>
      <c r="J31" s="107"/>
      <c r="K31" s="107"/>
      <c r="L31" s="107"/>
      <c r="M31" s="107"/>
      <c r="N31" s="104"/>
      <c r="O31" s="104"/>
      <c r="P31" s="105"/>
      <c r="Q31" s="106"/>
      <c r="R31" s="105"/>
      <c r="S31" s="105"/>
    </row>
    <row r="32" spans="1:19" ht="33.75" customHeight="1">
      <c r="A32" s="116"/>
      <c r="B32" s="114"/>
      <c r="C32" s="107"/>
      <c r="D32" s="107"/>
      <c r="E32" s="107"/>
      <c r="F32" s="107"/>
      <c r="G32" s="107"/>
      <c r="H32" s="107"/>
      <c r="I32" s="115"/>
      <c r="J32" s="107"/>
      <c r="K32" s="107"/>
      <c r="L32" s="107"/>
      <c r="M32" s="107"/>
      <c r="N32" s="104"/>
      <c r="O32" s="104"/>
      <c r="P32" s="105"/>
      <c r="Q32" s="106"/>
      <c r="R32" s="105"/>
      <c r="S32" s="105"/>
    </row>
    <row r="33" spans="1:19" ht="24" customHeight="1">
      <c r="A33" s="116"/>
      <c r="B33" s="114"/>
      <c r="C33" s="107"/>
      <c r="D33" s="107"/>
      <c r="E33" s="107"/>
      <c r="F33" s="107"/>
      <c r="G33" s="107"/>
      <c r="H33" s="107"/>
      <c r="I33" s="115"/>
      <c r="J33" s="107"/>
      <c r="K33" s="107"/>
      <c r="L33" s="107"/>
      <c r="M33" s="107"/>
      <c r="N33" s="104"/>
      <c r="O33" s="104"/>
      <c r="P33" s="105"/>
      <c r="Q33" s="106"/>
      <c r="R33" s="105"/>
      <c r="S33" s="105"/>
    </row>
    <row r="34" spans="1:19" ht="36.75" customHeight="1">
      <c r="A34" s="116"/>
      <c r="B34" s="114"/>
      <c r="C34" s="107"/>
      <c r="D34" s="107"/>
      <c r="E34" s="107"/>
      <c r="F34" s="107"/>
      <c r="G34" s="107"/>
      <c r="H34" s="107"/>
      <c r="I34" s="115"/>
      <c r="J34" s="107"/>
      <c r="K34" s="107"/>
      <c r="L34" s="107"/>
      <c r="M34" s="107"/>
      <c r="N34" s="104"/>
      <c r="O34" s="104"/>
      <c r="P34" s="105"/>
      <c r="Q34" s="106"/>
      <c r="R34" s="105"/>
      <c r="S34" s="105"/>
    </row>
    <row r="35" spans="1:19" ht="30" customHeight="1">
      <c r="A35" s="120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  <c r="O35" s="123"/>
      <c r="P35" s="124"/>
      <c r="Q35" s="106"/>
      <c r="R35" s="106"/>
      <c r="S35" s="106"/>
    </row>
    <row r="36" spans="1:19" ht="15.75" customHeight="1">
      <c r="A36" s="60"/>
      <c r="B36" s="61"/>
      <c r="C36" s="107"/>
      <c r="D36" s="107"/>
      <c r="E36" s="107"/>
      <c r="F36" s="107"/>
      <c r="G36" s="107"/>
      <c r="H36" s="107"/>
      <c r="I36" s="115"/>
      <c r="J36" s="107"/>
      <c r="K36" s="107"/>
      <c r="L36" s="107"/>
      <c r="M36" s="107"/>
      <c r="N36" s="108"/>
      <c r="O36" s="108"/>
      <c r="P36" s="109"/>
      <c r="Q36" s="109"/>
      <c r="R36" s="109"/>
      <c r="S36" s="109"/>
    </row>
    <row r="37" spans="1:19" ht="27.75" customHeight="1">
      <c r="A37" s="116"/>
      <c r="B37" s="61"/>
      <c r="C37" s="107"/>
      <c r="D37" s="107"/>
      <c r="E37" s="107"/>
      <c r="F37" s="107"/>
      <c r="G37" s="107"/>
      <c r="H37" s="107"/>
      <c r="I37" s="111"/>
      <c r="J37" s="107"/>
      <c r="K37" s="107"/>
      <c r="L37" s="107"/>
      <c r="M37" s="107"/>
      <c r="N37" s="108"/>
      <c r="O37" s="108"/>
      <c r="P37" s="106"/>
      <c r="Q37" s="106"/>
      <c r="R37" s="106"/>
      <c r="S37" s="106"/>
    </row>
    <row r="38" spans="1:19" ht="27" customHeight="1">
      <c r="A38" s="116"/>
      <c r="B38" s="61"/>
      <c r="C38" s="107"/>
      <c r="D38" s="107"/>
      <c r="E38" s="107"/>
      <c r="F38" s="107"/>
      <c r="G38" s="107"/>
      <c r="H38" s="107"/>
      <c r="I38" s="115"/>
      <c r="J38" s="107"/>
      <c r="K38" s="107"/>
      <c r="L38" s="107"/>
      <c r="M38" s="107"/>
      <c r="N38" s="108"/>
      <c r="O38" s="108"/>
      <c r="P38" s="106"/>
      <c r="Q38" s="106"/>
      <c r="R38" s="106"/>
      <c r="S38" s="106"/>
    </row>
    <row r="39" spans="1:19" ht="30" customHeight="1">
      <c r="A39" s="116"/>
      <c r="B39" s="125"/>
      <c r="C39" s="107"/>
      <c r="D39" s="107"/>
      <c r="E39" s="107"/>
      <c r="F39" s="107"/>
      <c r="G39" s="107"/>
      <c r="H39" s="107"/>
      <c r="I39" s="111"/>
      <c r="J39" s="107"/>
      <c r="K39" s="107"/>
      <c r="L39" s="107"/>
      <c r="M39" s="107"/>
      <c r="N39" s="108"/>
      <c r="O39" s="108"/>
      <c r="P39" s="106"/>
      <c r="Q39" s="106"/>
      <c r="R39" s="106"/>
      <c r="S39" s="106"/>
    </row>
    <row r="40" spans="1:19" ht="30" customHeight="1">
      <c r="A40" s="116"/>
      <c r="B40" s="125"/>
      <c r="C40" s="110"/>
      <c r="D40" s="110"/>
      <c r="E40" s="110"/>
      <c r="F40" s="110"/>
      <c r="G40" s="110"/>
      <c r="H40" s="110"/>
      <c r="I40" s="126"/>
      <c r="J40" s="110"/>
      <c r="K40" s="110"/>
      <c r="L40" s="110"/>
      <c r="M40" s="110"/>
      <c r="N40" s="104"/>
      <c r="O40" s="104"/>
      <c r="P40" s="106"/>
      <c r="Q40" s="106"/>
      <c r="R40" s="106"/>
      <c r="S40" s="106"/>
    </row>
    <row r="41" spans="1:19" ht="30" customHeight="1">
      <c r="A41" s="120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3"/>
      <c r="O41" s="123"/>
      <c r="P41" s="123"/>
      <c r="Q41" s="106"/>
      <c r="R41" s="106"/>
      <c r="S41" s="106"/>
    </row>
    <row r="42" spans="1:19" ht="15">
      <c r="A42" s="60"/>
      <c r="B42" s="129"/>
      <c r="C42" s="107"/>
      <c r="D42" s="107"/>
      <c r="E42" s="107"/>
      <c r="F42" s="107"/>
      <c r="G42" s="107"/>
      <c r="H42" s="107"/>
      <c r="I42" s="115"/>
      <c r="J42" s="107"/>
      <c r="K42" s="107"/>
      <c r="L42" s="107"/>
      <c r="M42" s="107"/>
      <c r="N42" s="108"/>
      <c r="O42" s="108"/>
      <c r="P42" s="109"/>
      <c r="Q42" s="109"/>
      <c r="R42" s="109"/>
      <c r="S42" s="109"/>
    </row>
    <row r="43" spans="1:19" ht="12.75" customHeight="1" hidden="1">
      <c r="A43" s="60"/>
      <c r="B43" s="130"/>
      <c r="C43" s="110"/>
      <c r="D43" s="110"/>
      <c r="E43" s="110"/>
      <c r="F43" s="110"/>
      <c r="G43" s="110"/>
      <c r="H43" s="110"/>
      <c r="I43" s="131"/>
      <c r="J43" s="110"/>
      <c r="K43" s="110"/>
      <c r="L43" s="110"/>
      <c r="M43" s="110"/>
      <c r="N43" s="104"/>
      <c r="O43" s="104"/>
      <c r="P43" s="105"/>
      <c r="Q43" s="106"/>
      <c r="R43" s="106"/>
      <c r="S43" s="106"/>
    </row>
    <row r="44" spans="1:19" ht="12.75" customHeight="1" hidden="1">
      <c r="A44" s="60"/>
      <c r="B44" s="130"/>
      <c r="C44" s="110"/>
      <c r="D44" s="110"/>
      <c r="E44" s="110"/>
      <c r="F44" s="110"/>
      <c r="G44" s="110"/>
      <c r="H44" s="110"/>
      <c r="I44" s="131"/>
      <c r="J44" s="110"/>
      <c r="K44" s="110"/>
      <c r="L44" s="110"/>
      <c r="M44" s="110"/>
      <c r="N44" s="104"/>
      <c r="O44" s="104"/>
      <c r="P44" s="105"/>
      <c r="Q44" s="106"/>
      <c r="R44" s="106"/>
      <c r="S44" s="106"/>
    </row>
    <row r="45" spans="1:19" ht="25.5" customHeight="1" hidden="1">
      <c r="A45" s="60"/>
      <c r="B45" s="130"/>
      <c r="C45" s="110"/>
      <c r="D45" s="110"/>
      <c r="E45" s="110"/>
      <c r="F45" s="110"/>
      <c r="G45" s="110"/>
      <c r="H45" s="110"/>
      <c r="I45" s="131"/>
      <c r="J45" s="110"/>
      <c r="K45" s="110"/>
      <c r="L45" s="110"/>
      <c r="M45" s="110"/>
      <c r="N45" s="104"/>
      <c r="O45" s="104"/>
      <c r="P45" s="105"/>
      <c r="Q45" s="106"/>
      <c r="R45" s="106"/>
      <c r="S45" s="106"/>
    </row>
    <row r="46" spans="1:19" ht="38.25" customHeight="1" hidden="1">
      <c r="A46" s="60"/>
      <c r="B46" s="130"/>
      <c r="C46" s="110"/>
      <c r="D46" s="110"/>
      <c r="E46" s="110"/>
      <c r="F46" s="110"/>
      <c r="G46" s="110"/>
      <c r="H46" s="110"/>
      <c r="I46" s="131"/>
      <c r="J46" s="110"/>
      <c r="K46" s="110"/>
      <c r="L46" s="110"/>
      <c r="M46" s="110"/>
      <c r="N46" s="104"/>
      <c r="O46" s="104"/>
      <c r="P46" s="105"/>
      <c r="Q46" s="106"/>
      <c r="R46" s="106"/>
      <c r="S46" s="106"/>
    </row>
    <row r="47" spans="1:19" ht="25.5" customHeight="1">
      <c r="A47" s="116"/>
      <c r="B47" s="125"/>
      <c r="C47" s="107"/>
      <c r="D47" s="107"/>
      <c r="E47" s="107"/>
      <c r="F47" s="107"/>
      <c r="G47" s="107"/>
      <c r="H47" s="107"/>
      <c r="I47" s="111"/>
      <c r="J47" s="107"/>
      <c r="K47" s="107"/>
      <c r="L47" s="107"/>
      <c r="M47" s="107"/>
      <c r="N47" s="108"/>
      <c r="O47" s="108"/>
      <c r="P47" s="106"/>
      <c r="Q47" s="106"/>
      <c r="R47" s="106"/>
      <c r="S47" s="106"/>
    </row>
    <row r="48" spans="1:19" ht="12.75">
      <c r="A48" s="116"/>
      <c r="B48" s="61"/>
      <c r="C48" s="107"/>
      <c r="D48" s="107"/>
      <c r="E48" s="107"/>
      <c r="F48" s="107"/>
      <c r="G48" s="107"/>
      <c r="H48" s="107"/>
      <c r="I48" s="111"/>
      <c r="J48" s="107"/>
      <c r="K48" s="107"/>
      <c r="L48" s="107"/>
      <c r="M48" s="107"/>
      <c r="N48" s="108"/>
      <c r="O48" s="108"/>
      <c r="P48" s="106"/>
      <c r="Q48" s="106"/>
      <c r="R48" s="106"/>
      <c r="S48" s="106"/>
    </row>
    <row r="49" spans="1:19" ht="27" customHeight="1">
      <c r="A49" s="116"/>
      <c r="B49" s="61"/>
      <c r="C49" s="107"/>
      <c r="D49" s="107"/>
      <c r="E49" s="107"/>
      <c r="F49" s="107"/>
      <c r="G49" s="107"/>
      <c r="H49" s="107"/>
      <c r="I49" s="111"/>
      <c r="J49" s="107"/>
      <c r="K49" s="107"/>
      <c r="L49" s="107"/>
      <c r="M49" s="107"/>
      <c r="N49" s="108"/>
      <c r="O49" s="108"/>
      <c r="P49" s="106"/>
      <c r="Q49" s="106"/>
      <c r="R49" s="106"/>
      <c r="S49" s="106"/>
    </row>
    <row r="50" spans="1:19" ht="29.25" customHeight="1">
      <c r="A50" s="116"/>
      <c r="B50" s="132"/>
      <c r="C50" s="107"/>
      <c r="D50" s="107"/>
      <c r="E50" s="107"/>
      <c r="F50" s="107"/>
      <c r="G50" s="107"/>
      <c r="H50" s="107"/>
      <c r="I50" s="111"/>
      <c r="J50" s="107"/>
      <c r="K50" s="107"/>
      <c r="L50" s="107"/>
      <c r="M50" s="107"/>
      <c r="N50" s="108"/>
      <c r="O50" s="108"/>
      <c r="P50" s="106"/>
      <c r="Q50" s="106"/>
      <c r="R50" s="106"/>
      <c r="S50" s="106"/>
    </row>
    <row r="51" spans="1:19" ht="15" customHeight="1">
      <c r="A51" s="113"/>
      <c r="B51" s="61"/>
      <c r="C51" s="107"/>
      <c r="D51" s="107"/>
      <c r="E51" s="107"/>
      <c r="F51" s="107"/>
      <c r="G51" s="107"/>
      <c r="H51" s="107"/>
      <c r="I51" s="111"/>
      <c r="J51" s="107"/>
      <c r="K51" s="107"/>
      <c r="L51" s="107"/>
      <c r="M51" s="107"/>
      <c r="N51" s="108"/>
      <c r="O51" s="108"/>
      <c r="P51" s="109"/>
      <c r="Q51" s="109"/>
      <c r="R51" s="109"/>
      <c r="S51" s="109"/>
    </row>
    <row r="52" spans="1:19" ht="15" customHeight="1">
      <c r="A52" s="116"/>
      <c r="B52" s="61"/>
      <c r="C52" s="107"/>
      <c r="D52" s="107"/>
      <c r="E52" s="107"/>
      <c r="F52" s="107"/>
      <c r="G52" s="107"/>
      <c r="H52" s="107"/>
      <c r="I52" s="111"/>
      <c r="J52" s="107"/>
      <c r="K52" s="107"/>
      <c r="L52" s="107"/>
      <c r="M52" s="107"/>
      <c r="N52" s="108"/>
      <c r="O52" s="108"/>
      <c r="P52" s="109"/>
      <c r="Q52" s="106"/>
      <c r="R52" s="106"/>
      <c r="S52" s="106"/>
    </row>
    <row r="53" spans="1:19" ht="12.75" customHeight="1" hidden="1">
      <c r="A53" s="113"/>
      <c r="B53" s="133"/>
      <c r="C53" s="110"/>
      <c r="D53" s="110"/>
      <c r="E53" s="110"/>
      <c r="F53" s="110"/>
      <c r="G53" s="110"/>
      <c r="H53" s="110"/>
      <c r="I53" s="131"/>
      <c r="J53" s="110"/>
      <c r="K53" s="110"/>
      <c r="L53" s="110"/>
      <c r="M53" s="110"/>
      <c r="N53" s="104"/>
      <c r="O53" s="104"/>
      <c r="P53" s="109"/>
      <c r="Q53" s="106"/>
      <c r="R53" s="106"/>
      <c r="S53" s="106"/>
    </row>
    <row r="54" spans="1:19" ht="12.75" customHeight="1" hidden="1">
      <c r="A54" s="113"/>
      <c r="B54" s="134"/>
      <c r="C54" s="110"/>
      <c r="D54" s="110"/>
      <c r="E54" s="110"/>
      <c r="F54" s="110"/>
      <c r="G54" s="110"/>
      <c r="H54" s="110"/>
      <c r="I54" s="131"/>
      <c r="J54" s="110"/>
      <c r="K54" s="110"/>
      <c r="L54" s="110"/>
      <c r="M54" s="110"/>
      <c r="N54" s="104"/>
      <c r="O54" s="104"/>
      <c r="P54" s="109"/>
      <c r="Q54" s="106"/>
      <c r="R54" s="106"/>
      <c r="S54" s="106"/>
    </row>
    <row r="55" spans="1:19" ht="12.75" customHeight="1" hidden="1">
      <c r="A55" s="113"/>
      <c r="B55" s="134"/>
      <c r="C55" s="110"/>
      <c r="D55" s="110"/>
      <c r="E55" s="110"/>
      <c r="F55" s="110"/>
      <c r="G55" s="110"/>
      <c r="H55" s="110"/>
      <c r="I55" s="131"/>
      <c r="J55" s="110"/>
      <c r="K55" s="110"/>
      <c r="L55" s="110"/>
      <c r="M55" s="110"/>
      <c r="N55" s="104"/>
      <c r="O55" s="104"/>
      <c r="P55" s="109"/>
      <c r="Q55" s="106"/>
      <c r="R55" s="106"/>
      <c r="S55" s="106"/>
    </row>
    <row r="56" spans="1:19" ht="12.75" customHeight="1" hidden="1">
      <c r="A56" s="113"/>
      <c r="B56" s="134"/>
      <c r="C56" s="110"/>
      <c r="D56" s="110"/>
      <c r="E56" s="110"/>
      <c r="F56" s="110"/>
      <c r="G56" s="110"/>
      <c r="H56" s="110"/>
      <c r="I56" s="131"/>
      <c r="J56" s="110"/>
      <c r="K56" s="110"/>
      <c r="L56" s="110"/>
      <c r="M56" s="110"/>
      <c r="N56" s="104"/>
      <c r="O56" s="104"/>
      <c r="P56" s="109"/>
      <c r="Q56" s="106"/>
      <c r="R56" s="106"/>
      <c r="S56" s="106"/>
    </row>
    <row r="57" spans="1:19" ht="12.75" customHeight="1" hidden="1">
      <c r="A57" s="113"/>
      <c r="B57" s="134"/>
      <c r="C57" s="110"/>
      <c r="D57" s="110"/>
      <c r="E57" s="110"/>
      <c r="F57" s="110"/>
      <c r="G57" s="110"/>
      <c r="H57" s="110"/>
      <c r="I57" s="131"/>
      <c r="J57" s="110"/>
      <c r="K57" s="110"/>
      <c r="L57" s="110"/>
      <c r="M57" s="110"/>
      <c r="N57" s="104"/>
      <c r="O57" s="104"/>
      <c r="P57" s="109"/>
      <c r="Q57" s="106"/>
      <c r="R57" s="106"/>
      <c r="S57" s="106"/>
    </row>
    <row r="58" spans="1:19" ht="14.25" customHeight="1">
      <c r="A58" s="116"/>
      <c r="B58" s="135"/>
      <c r="C58" s="107"/>
      <c r="D58" s="107"/>
      <c r="E58" s="107"/>
      <c r="F58" s="107"/>
      <c r="G58" s="107"/>
      <c r="H58" s="107"/>
      <c r="I58" s="111"/>
      <c r="J58" s="107"/>
      <c r="K58" s="107"/>
      <c r="L58" s="107"/>
      <c r="M58" s="107"/>
      <c r="N58" s="108"/>
      <c r="O58" s="108"/>
      <c r="P58" s="109"/>
      <c r="Q58" s="106"/>
      <c r="R58" s="106"/>
      <c r="S58" s="106"/>
    </row>
    <row r="59" spans="1:19" ht="12.75" customHeight="1">
      <c r="A59" s="113"/>
      <c r="B59" s="135"/>
      <c r="C59" s="107"/>
      <c r="D59" s="107"/>
      <c r="E59" s="107"/>
      <c r="F59" s="107"/>
      <c r="G59" s="107"/>
      <c r="H59" s="107"/>
      <c r="I59" s="115"/>
      <c r="J59" s="107"/>
      <c r="K59" s="107"/>
      <c r="L59" s="107"/>
      <c r="M59" s="107"/>
      <c r="N59" s="108"/>
      <c r="O59" s="108"/>
      <c r="P59" s="106"/>
      <c r="Q59" s="106"/>
      <c r="R59" s="106"/>
      <c r="S59" s="106"/>
    </row>
    <row r="60" spans="1:19" ht="15.75" customHeight="1">
      <c r="A60" s="116"/>
      <c r="B60" s="136"/>
      <c r="C60" s="107"/>
      <c r="D60" s="107"/>
      <c r="E60" s="107"/>
      <c r="F60" s="107"/>
      <c r="G60" s="107"/>
      <c r="H60" s="107"/>
      <c r="I60" s="115"/>
      <c r="J60" s="107"/>
      <c r="K60" s="107"/>
      <c r="L60" s="107"/>
      <c r="M60" s="107"/>
      <c r="N60" s="108"/>
      <c r="O60" s="108"/>
      <c r="P60" s="106"/>
      <c r="Q60" s="106"/>
      <c r="R60" s="106"/>
      <c r="S60" s="106"/>
    </row>
    <row r="61" spans="1:19" ht="15" customHeight="1">
      <c r="A61" s="113"/>
      <c r="B61" s="135"/>
      <c r="C61" s="107"/>
      <c r="D61" s="107"/>
      <c r="E61" s="107"/>
      <c r="F61" s="107"/>
      <c r="G61" s="107"/>
      <c r="H61" s="107"/>
      <c r="I61" s="115"/>
      <c r="J61" s="107"/>
      <c r="K61" s="107"/>
      <c r="L61" s="107"/>
      <c r="M61" s="107"/>
      <c r="N61" s="108"/>
      <c r="O61" s="108"/>
      <c r="P61" s="109"/>
      <c r="Q61" s="109"/>
      <c r="R61" s="109"/>
      <c r="S61" s="109"/>
    </row>
    <row r="62" spans="1:19" ht="12" customHeight="1">
      <c r="A62" s="113"/>
      <c r="B62" s="61"/>
      <c r="C62" s="107"/>
      <c r="D62" s="107"/>
      <c r="E62" s="107"/>
      <c r="F62" s="107"/>
      <c r="G62" s="107"/>
      <c r="H62" s="107"/>
      <c r="I62" s="111"/>
      <c r="J62" s="107"/>
      <c r="K62" s="107"/>
      <c r="L62" s="107"/>
      <c r="M62" s="107"/>
      <c r="N62" s="108"/>
      <c r="O62" s="108"/>
      <c r="P62" s="106"/>
      <c r="Q62" s="106"/>
      <c r="R62" s="106"/>
      <c r="S62" s="106"/>
    </row>
    <row r="63" spans="1:19" ht="27" customHeight="1">
      <c r="A63" s="116"/>
      <c r="B63" s="135"/>
      <c r="C63" s="137"/>
      <c r="D63" s="137"/>
      <c r="E63" s="137"/>
      <c r="F63" s="137"/>
      <c r="G63" s="138"/>
      <c r="H63" s="138"/>
      <c r="I63" s="139"/>
      <c r="J63" s="138"/>
      <c r="K63" s="138"/>
      <c r="L63" s="138"/>
      <c r="M63" s="138"/>
      <c r="N63" s="140"/>
      <c r="O63" s="140"/>
      <c r="P63" s="106"/>
      <c r="Q63" s="106"/>
      <c r="R63" s="106"/>
      <c r="S63" s="106"/>
    </row>
    <row r="64" spans="1:19" ht="11.25" customHeight="1">
      <c r="A64" s="113"/>
      <c r="B64" s="135"/>
      <c r="C64" s="107"/>
      <c r="D64" s="107"/>
      <c r="E64" s="107"/>
      <c r="F64" s="107"/>
      <c r="G64" s="107"/>
      <c r="H64" s="107"/>
      <c r="I64" s="115"/>
      <c r="J64" s="107"/>
      <c r="K64" s="107"/>
      <c r="L64" s="107"/>
      <c r="M64" s="107"/>
      <c r="N64" s="108"/>
      <c r="O64" s="108"/>
      <c r="P64" s="106"/>
      <c r="Q64" s="106"/>
      <c r="R64" s="106"/>
      <c r="S64" s="106"/>
    </row>
    <row r="65" spans="1:19" ht="45" customHeight="1">
      <c r="A65" s="116"/>
      <c r="B65" s="136"/>
      <c r="C65" s="107"/>
      <c r="D65" s="107"/>
      <c r="E65" s="107"/>
      <c r="F65" s="107"/>
      <c r="G65" s="107"/>
      <c r="H65" s="107"/>
      <c r="I65" s="115"/>
      <c r="J65" s="107"/>
      <c r="K65" s="107"/>
      <c r="L65" s="107"/>
      <c r="M65" s="107"/>
      <c r="N65" s="108"/>
      <c r="O65" s="108"/>
      <c r="P65" s="106"/>
      <c r="Q65" s="106"/>
      <c r="R65" s="106"/>
      <c r="S65" s="106"/>
    </row>
    <row r="66" spans="1:19" ht="14.25" customHeight="1">
      <c r="A66" s="113"/>
      <c r="B66" s="135"/>
      <c r="C66" s="107"/>
      <c r="D66" s="107"/>
      <c r="E66" s="107"/>
      <c r="F66" s="107"/>
      <c r="G66" s="107"/>
      <c r="H66" s="107"/>
      <c r="I66" s="115"/>
      <c r="J66" s="107"/>
      <c r="K66" s="107"/>
      <c r="L66" s="107"/>
      <c r="M66" s="107"/>
      <c r="N66" s="108"/>
      <c r="O66" s="108"/>
      <c r="P66" s="109"/>
      <c r="Q66" s="109"/>
      <c r="R66" s="109"/>
      <c r="S66" s="109"/>
    </row>
    <row r="67" spans="1:19" s="13" customFormat="1" ht="15">
      <c r="A67" s="116"/>
      <c r="B67" s="141"/>
      <c r="C67" s="107"/>
      <c r="D67" s="107"/>
      <c r="E67" s="107"/>
      <c r="F67" s="107"/>
      <c r="G67" s="107"/>
      <c r="H67" s="107"/>
      <c r="I67" s="111"/>
      <c r="J67" s="107"/>
      <c r="K67" s="107"/>
      <c r="L67" s="107"/>
      <c r="M67" s="107"/>
      <c r="N67" s="108"/>
      <c r="O67" s="108"/>
      <c r="P67" s="109"/>
      <c r="Q67" s="106"/>
      <c r="R67" s="106"/>
      <c r="S67" s="106"/>
    </row>
    <row r="68" spans="1:19" ht="13.5" customHeight="1">
      <c r="A68" s="116"/>
      <c r="B68" s="125"/>
      <c r="C68" s="107"/>
      <c r="D68" s="107"/>
      <c r="E68" s="107"/>
      <c r="F68" s="107"/>
      <c r="G68" s="107"/>
      <c r="H68" s="107"/>
      <c r="I68" s="111"/>
      <c r="J68" s="107"/>
      <c r="K68" s="107"/>
      <c r="L68" s="107"/>
      <c r="M68" s="107"/>
      <c r="N68" s="108"/>
      <c r="O68" s="108"/>
      <c r="P68" s="109"/>
      <c r="Q68" s="106"/>
      <c r="R68" s="106"/>
      <c r="S68" s="106"/>
    </row>
    <row r="69" spans="1:19" ht="16.5" customHeight="1">
      <c r="A69" s="142"/>
      <c r="B69" s="136"/>
      <c r="C69" s="107"/>
      <c r="D69" s="107"/>
      <c r="E69" s="107"/>
      <c r="F69" s="107"/>
      <c r="G69" s="107"/>
      <c r="H69" s="107"/>
      <c r="I69" s="115"/>
      <c r="J69" s="107"/>
      <c r="K69" s="107"/>
      <c r="L69" s="107"/>
      <c r="M69" s="107"/>
      <c r="N69" s="108"/>
      <c r="O69" s="108"/>
      <c r="P69" s="106"/>
      <c r="Q69" s="106"/>
      <c r="R69" s="106"/>
      <c r="S69" s="106"/>
    </row>
    <row r="70" spans="1:19" ht="15" customHeight="1">
      <c r="A70" s="143"/>
      <c r="B70" s="144"/>
      <c r="C70" s="145"/>
      <c r="D70" s="145"/>
      <c r="E70" s="145"/>
      <c r="F70" s="145"/>
      <c r="G70" s="145"/>
      <c r="H70" s="145"/>
      <c r="I70" s="146"/>
      <c r="J70" s="145"/>
      <c r="K70" s="145"/>
      <c r="L70" s="145"/>
      <c r="M70" s="145"/>
      <c r="N70" s="147"/>
      <c r="O70" s="147"/>
      <c r="P70" s="109"/>
      <c r="Q70" s="109"/>
      <c r="R70" s="109"/>
      <c r="S70" s="109"/>
    </row>
    <row r="71" spans="1:19" ht="28.5" customHeight="1">
      <c r="A71" s="116"/>
      <c r="B71" s="61"/>
      <c r="C71" s="107"/>
      <c r="D71" s="107"/>
      <c r="E71" s="107"/>
      <c r="F71" s="107"/>
      <c r="G71" s="107"/>
      <c r="H71" s="107"/>
      <c r="I71" s="115"/>
      <c r="J71" s="107"/>
      <c r="K71" s="107"/>
      <c r="L71" s="107"/>
      <c r="M71" s="107"/>
      <c r="N71" s="108"/>
      <c r="O71" s="108"/>
      <c r="P71" s="106"/>
      <c r="Q71" s="106"/>
      <c r="R71" s="106"/>
      <c r="S71" s="106"/>
    </row>
    <row r="72" spans="1:19" ht="12.75" customHeight="1" hidden="1">
      <c r="A72" s="113"/>
      <c r="B72" s="61"/>
      <c r="C72" s="107"/>
      <c r="D72" s="107"/>
      <c r="E72" s="107"/>
      <c r="F72" s="107"/>
      <c r="G72" s="107"/>
      <c r="H72" s="107"/>
      <c r="I72" s="111"/>
      <c r="J72" s="107"/>
      <c r="K72" s="107"/>
      <c r="L72" s="107"/>
      <c r="M72" s="107"/>
      <c r="N72" s="108"/>
      <c r="O72" s="108"/>
      <c r="P72" s="106"/>
      <c r="Q72" s="106"/>
      <c r="R72" s="106"/>
      <c r="S72" s="106"/>
    </row>
    <row r="73" spans="1:19" ht="12.75" customHeight="1" hidden="1">
      <c r="A73" s="113"/>
      <c r="B73" s="134"/>
      <c r="C73" s="110"/>
      <c r="D73" s="110"/>
      <c r="E73" s="110"/>
      <c r="F73" s="110"/>
      <c r="G73" s="110"/>
      <c r="H73" s="110"/>
      <c r="I73" s="131"/>
      <c r="J73" s="110"/>
      <c r="K73" s="110"/>
      <c r="L73" s="110"/>
      <c r="M73" s="110"/>
      <c r="N73" s="104"/>
      <c r="O73" s="104"/>
      <c r="P73" s="105"/>
      <c r="Q73" s="106"/>
      <c r="R73" s="106"/>
      <c r="S73" s="106"/>
    </row>
    <row r="74" spans="1:19" ht="12.75" customHeight="1" hidden="1">
      <c r="A74" s="113"/>
      <c r="B74" s="134"/>
      <c r="C74" s="110"/>
      <c r="D74" s="110"/>
      <c r="E74" s="110"/>
      <c r="F74" s="110"/>
      <c r="G74" s="110"/>
      <c r="H74" s="110"/>
      <c r="I74" s="131"/>
      <c r="J74" s="110"/>
      <c r="K74" s="110"/>
      <c r="L74" s="110"/>
      <c r="M74" s="110"/>
      <c r="N74" s="104"/>
      <c r="O74" s="104"/>
      <c r="P74" s="105"/>
      <c r="Q74" s="106"/>
      <c r="R74" s="106"/>
      <c r="S74" s="106"/>
    </row>
    <row r="75" spans="1:19" ht="12.75" customHeight="1" hidden="1">
      <c r="A75" s="113"/>
      <c r="B75" s="134"/>
      <c r="C75" s="110"/>
      <c r="D75" s="110"/>
      <c r="E75" s="110"/>
      <c r="F75" s="110"/>
      <c r="G75" s="110"/>
      <c r="H75" s="110"/>
      <c r="I75" s="131"/>
      <c r="J75" s="110"/>
      <c r="K75" s="110"/>
      <c r="L75" s="110"/>
      <c r="M75" s="110"/>
      <c r="N75" s="104"/>
      <c r="O75" s="104"/>
      <c r="P75" s="105"/>
      <c r="Q75" s="106"/>
      <c r="R75" s="106"/>
      <c r="S75" s="106"/>
    </row>
    <row r="76" spans="1:19" ht="12.75" customHeight="1" hidden="1">
      <c r="A76" s="113"/>
      <c r="B76" s="134"/>
      <c r="C76" s="110"/>
      <c r="D76" s="110"/>
      <c r="E76" s="110"/>
      <c r="F76" s="110"/>
      <c r="G76" s="110"/>
      <c r="H76" s="110"/>
      <c r="I76" s="131"/>
      <c r="J76" s="110"/>
      <c r="K76" s="110"/>
      <c r="L76" s="110"/>
      <c r="M76" s="110"/>
      <c r="N76" s="104"/>
      <c r="O76" s="104"/>
      <c r="P76" s="105"/>
      <c r="Q76" s="106"/>
      <c r="R76" s="106"/>
      <c r="S76" s="106"/>
    </row>
    <row r="77" spans="1:19" ht="12.75" customHeight="1" hidden="1">
      <c r="A77" s="113"/>
      <c r="B77" s="130"/>
      <c r="C77" s="110"/>
      <c r="D77" s="110"/>
      <c r="E77" s="110"/>
      <c r="F77" s="110"/>
      <c r="G77" s="110"/>
      <c r="H77" s="110"/>
      <c r="I77" s="131"/>
      <c r="J77" s="110"/>
      <c r="K77" s="110"/>
      <c r="L77" s="110"/>
      <c r="M77" s="110"/>
      <c r="N77" s="104"/>
      <c r="O77" s="104"/>
      <c r="P77" s="105"/>
      <c r="Q77" s="106"/>
      <c r="R77" s="106"/>
      <c r="S77" s="106"/>
    </row>
    <row r="78" spans="1:19" ht="12.75" customHeight="1">
      <c r="A78" s="116"/>
      <c r="B78" s="61"/>
      <c r="C78" s="107"/>
      <c r="D78" s="107"/>
      <c r="E78" s="107"/>
      <c r="F78" s="107"/>
      <c r="G78" s="107"/>
      <c r="H78" s="107"/>
      <c r="I78" s="111"/>
      <c r="J78" s="107"/>
      <c r="K78" s="107"/>
      <c r="L78" s="107"/>
      <c r="M78" s="107"/>
      <c r="N78" s="108"/>
      <c r="O78" s="108"/>
      <c r="P78" s="117"/>
      <c r="Q78" s="106"/>
      <c r="R78" s="106"/>
      <c r="S78" s="106"/>
    </row>
    <row r="79" spans="1:19" ht="13.5" customHeight="1">
      <c r="A79" s="116"/>
      <c r="B79" s="61"/>
      <c r="C79" s="107"/>
      <c r="D79" s="107"/>
      <c r="E79" s="107"/>
      <c r="F79" s="107"/>
      <c r="G79" s="107"/>
      <c r="H79" s="107"/>
      <c r="I79" s="111"/>
      <c r="J79" s="107"/>
      <c r="K79" s="107"/>
      <c r="L79" s="107"/>
      <c r="M79" s="107"/>
      <c r="N79" s="108"/>
      <c r="O79" s="108"/>
      <c r="P79" s="117"/>
      <c r="Q79" s="106"/>
      <c r="R79" s="106"/>
      <c r="S79" s="106"/>
    </row>
    <row r="80" spans="1:19" ht="12.75" customHeight="1" hidden="1">
      <c r="A80" s="113"/>
      <c r="B80" s="61"/>
      <c r="C80" s="107"/>
      <c r="D80" s="107"/>
      <c r="E80" s="107"/>
      <c r="F80" s="107"/>
      <c r="G80" s="107"/>
      <c r="H80" s="107"/>
      <c r="I80" s="115"/>
      <c r="J80" s="107"/>
      <c r="K80" s="107"/>
      <c r="L80" s="107"/>
      <c r="M80" s="107"/>
      <c r="N80" s="108"/>
      <c r="O80" s="108"/>
      <c r="P80" s="106"/>
      <c r="Q80" s="106"/>
      <c r="R80" s="106"/>
      <c r="S80" s="106"/>
    </row>
    <row r="81" spans="1:19" ht="12.75" customHeight="1" hidden="1">
      <c r="A81" s="113"/>
      <c r="B81" s="61"/>
      <c r="C81" s="107"/>
      <c r="D81" s="107"/>
      <c r="E81" s="107"/>
      <c r="F81" s="107"/>
      <c r="G81" s="107"/>
      <c r="H81" s="107"/>
      <c r="I81" s="115"/>
      <c r="J81" s="107"/>
      <c r="K81" s="107"/>
      <c r="L81" s="107"/>
      <c r="M81" s="107"/>
      <c r="N81" s="108"/>
      <c r="O81" s="108"/>
      <c r="P81" s="106"/>
      <c r="Q81" s="106"/>
      <c r="R81" s="106"/>
      <c r="S81" s="106"/>
    </row>
    <row r="82" spans="1:19" ht="15.75" customHeight="1">
      <c r="A82" s="116"/>
      <c r="B82" s="125"/>
      <c r="C82" s="62"/>
      <c r="D82" s="62"/>
      <c r="E82" s="62"/>
      <c r="F82" s="62"/>
      <c r="G82" s="62"/>
      <c r="H82" s="62"/>
      <c r="I82" s="63"/>
      <c r="J82" s="62"/>
      <c r="K82" s="62"/>
      <c r="L82" s="62"/>
      <c r="M82" s="62"/>
      <c r="N82" s="104"/>
      <c r="O82" s="104"/>
      <c r="P82" s="109"/>
      <c r="Q82" s="109"/>
      <c r="R82" s="109"/>
      <c r="S82" s="109"/>
    </row>
    <row r="83" spans="1:19" ht="18" customHeight="1" hidden="1">
      <c r="A83" s="60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148"/>
      <c r="R83" s="148"/>
      <c r="S83" s="148"/>
    </row>
    <row r="84" spans="1:19" ht="12.75" customHeight="1" hidden="1">
      <c r="A84" s="60"/>
      <c r="B84" s="133"/>
      <c r="C84" s="133"/>
      <c r="D84" s="133"/>
      <c r="E84" s="133"/>
      <c r="F84" s="133"/>
      <c r="G84" s="133"/>
      <c r="H84" s="133"/>
      <c r="I84" s="149"/>
      <c r="J84" s="133"/>
      <c r="K84" s="133"/>
      <c r="L84" s="133"/>
      <c r="M84" s="133"/>
      <c r="N84" s="133"/>
      <c r="O84" s="133"/>
      <c r="P84" s="150"/>
      <c r="Q84" s="148"/>
      <c r="R84" s="148"/>
      <c r="S84" s="148"/>
    </row>
    <row r="85" spans="1:19" ht="12.75" hidden="1">
      <c r="A85" s="60"/>
      <c r="B85" s="61"/>
      <c r="C85" s="107"/>
      <c r="D85" s="107"/>
      <c r="E85" s="107"/>
      <c r="F85" s="107"/>
      <c r="G85" s="107"/>
      <c r="H85" s="107"/>
      <c r="I85" s="115"/>
      <c r="J85" s="107"/>
      <c r="K85" s="107"/>
      <c r="L85" s="107"/>
      <c r="M85" s="107"/>
      <c r="N85" s="107"/>
      <c r="O85" s="107"/>
      <c r="P85" s="64"/>
      <c r="Q85" s="148"/>
      <c r="R85" s="148"/>
      <c r="S85" s="148"/>
    </row>
    <row r="86" spans="1:19" ht="12.75" hidden="1">
      <c r="A86" s="60"/>
      <c r="B86" s="130"/>
      <c r="C86" s="110"/>
      <c r="D86" s="110"/>
      <c r="E86" s="110"/>
      <c r="F86" s="110"/>
      <c r="G86" s="110"/>
      <c r="H86" s="110"/>
      <c r="I86" s="131"/>
      <c r="J86" s="110"/>
      <c r="K86" s="110"/>
      <c r="L86" s="110"/>
      <c r="M86" s="110"/>
      <c r="N86" s="110"/>
      <c r="O86" s="110"/>
      <c r="P86" s="148"/>
      <c r="Q86" s="148"/>
      <c r="R86" s="148"/>
      <c r="S86" s="148"/>
    </row>
    <row r="87" spans="1:19" ht="12.75" hidden="1">
      <c r="A87" s="60"/>
      <c r="B87" s="130"/>
      <c r="C87" s="110"/>
      <c r="D87" s="110"/>
      <c r="E87" s="110"/>
      <c r="F87" s="110"/>
      <c r="G87" s="110"/>
      <c r="H87" s="110"/>
      <c r="I87" s="131"/>
      <c r="J87" s="110"/>
      <c r="K87" s="110"/>
      <c r="L87" s="110"/>
      <c r="M87" s="110"/>
      <c r="N87" s="110"/>
      <c r="O87" s="110"/>
      <c r="P87" s="148"/>
      <c r="Q87" s="148"/>
      <c r="R87" s="148"/>
      <c r="S87" s="148"/>
    </row>
    <row r="88" spans="1:19" ht="28.5" customHeight="1" hidden="1">
      <c r="A88" s="60"/>
      <c r="B88" s="130"/>
      <c r="C88" s="110"/>
      <c r="D88" s="110"/>
      <c r="E88" s="110"/>
      <c r="F88" s="110"/>
      <c r="G88" s="110"/>
      <c r="H88" s="110"/>
      <c r="I88" s="131"/>
      <c r="J88" s="110"/>
      <c r="K88" s="110"/>
      <c r="L88" s="110"/>
      <c r="M88" s="110"/>
      <c r="N88" s="110"/>
      <c r="O88" s="110"/>
      <c r="P88" s="148"/>
      <c r="Q88" s="148"/>
      <c r="R88" s="148"/>
      <c r="S88" s="148"/>
    </row>
    <row r="89" spans="1:19" ht="28.5" customHeight="1" hidden="1">
      <c r="A89" s="60"/>
      <c r="B89" s="130"/>
      <c r="C89" s="110"/>
      <c r="D89" s="110"/>
      <c r="E89" s="110"/>
      <c r="F89" s="110"/>
      <c r="G89" s="110"/>
      <c r="H89" s="110"/>
      <c r="I89" s="131"/>
      <c r="J89" s="110"/>
      <c r="K89" s="110"/>
      <c r="L89" s="110"/>
      <c r="M89" s="110"/>
      <c r="N89" s="110"/>
      <c r="O89" s="110"/>
      <c r="P89" s="148"/>
      <c r="Q89" s="148"/>
      <c r="R89" s="148"/>
      <c r="S89" s="148"/>
    </row>
    <row r="90" spans="1:19" ht="29.25" customHeight="1" hidden="1">
      <c r="A90" s="60"/>
      <c r="B90" s="61"/>
      <c r="C90" s="107"/>
      <c r="D90" s="107"/>
      <c r="E90" s="107"/>
      <c r="F90" s="107"/>
      <c r="G90" s="107"/>
      <c r="H90" s="107"/>
      <c r="I90" s="115"/>
      <c r="J90" s="107"/>
      <c r="K90" s="107"/>
      <c r="L90" s="107"/>
      <c r="M90" s="107"/>
      <c r="N90" s="107"/>
      <c r="O90" s="107"/>
      <c r="P90" s="64"/>
      <c r="Q90" s="148"/>
      <c r="R90" s="148"/>
      <c r="S90" s="148"/>
    </row>
    <row r="91" spans="1:19" ht="12.75" customHeight="1" hidden="1">
      <c r="A91" s="60"/>
      <c r="B91" s="61"/>
      <c r="C91" s="107"/>
      <c r="D91" s="107"/>
      <c r="E91" s="107"/>
      <c r="F91" s="107"/>
      <c r="G91" s="107"/>
      <c r="H91" s="107"/>
      <c r="I91" s="115"/>
      <c r="J91" s="107"/>
      <c r="K91" s="107"/>
      <c r="L91" s="107"/>
      <c r="M91" s="107"/>
      <c r="N91" s="107"/>
      <c r="O91" s="107"/>
      <c r="P91" s="64"/>
      <c r="Q91" s="148"/>
      <c r="R91" s="148"/>
      <c r="S91" s="148"/>
    </row>
    <row r="92" spans="1:19" ht="29.25" customHeight="1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2"/>
      <c r="S92" s="151"/>
    </row>
    <row r="93" spans="1:19" ht="15.75" customHeight="1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</row>
    <row r="94" spans="1:19" ht="12.75">
      <c r="A94" s="60"/>
      <c r="B94" s="61"/>
      <c r="C94" s="62"/>
      <c r="D94" s="62"/>
      <c r="E94" s="62"/>
      <c r="F94" s="62"/>
      <c r="G94" s="62"/>
      <c r="H94" s="62"/>
      <c r="I94" s="63"/>
      <c r="J94" s="62"/>
      <c r="K94" s="62"/>
      <c r="L94" s="62"/>
      <c r="M94" s="62"/>
      <c r="N94" s="62"/>
      <c r="O94" s="62"/>
      <c r="P94" s="64"/>
      <c r="Q94" s="64"/>
      <c r="R94" s="64"/>
      <c r="S94" s="64"/>
    </row>
    <row r="95" spans="1:19" s="15" customFormat="1" ht="12.75">
      <c r="A95" s="153"/>
      <c r="B95" s="151"/>
      <c r="C95" s="129"/>
      <c r="D95" s="129"/>
      <c r="E95" s="129"/>
      <c r="F95" s="129"/>
      <c r="G95" s="129"/>
      <c r="H95" s="129"/>
      <c r="I95" s="154"/>
      <c r="J95" s="129"/>
      <c r="K95" s="129"/>
      <c r="L95" s="129"/>
      <c r="M95" s="129"/>
      <c r="N95" s="129"/>
      <c r="O95" s="129"/>
      <c r="P95" s="155"/>
      <c r="Q95" s="156"/>
      <c r="R95" s="156"/>
      <c r="S95" s="156"/>
    </row>
    <row r="96" spans="1:19" s="15" customFormat="1" ht="12.75">
      <c r="A96" s="157"/>
      <c r="B96" s="158"/>
      <c r="C96" s="129"/>
      <c r="D96" s="129"/>
      <c r="E96" s="129"/>
      <c r="F96" s="129"/>
      <c r="G96" s="129"/>
      <c r="H96" s="129"/>
      <c r="I96" s="154"/>
      <c r="J96" s="129"/>
      <c r="K96" s="129"/>
      <c r="L96" s="129"/>
      <c r="M96" s="129"/>
      <c r="N96" s="129"/>
      <c r="O96" s="129"/>
      <c r="P96" s="155"/>
      <c r="Q96" s="156"/>
      <c r="R96" s="156"/>
      <c r="S96" s="156"/>
    </row>
    <row r="97" spans="1:19" s="15" customFormat="1" ht="12.75">
      <c r="A97" s="16"/>
      <c r="I97" s="23"/>
      <c r="P97" s="24"/>
      <c r="Q97" s="25"/>
      <c r="R97" s="25"/>
      <c r="S97" s="25"/>
    </row>
  </sheetData>
  <sheetProtection/>
  <mergeCells count="10">
    <mergeCell ref="Q11:U11"/>
    <mergeCell ref="C14:K14"/>
    <mergeCell ref="N14:P14"/>
    <mergeCell ref="B83:P83"/>
    <mergeCell ref="A93:S93"/>
    <mergeCell ref="A11:A12"/>
    <mergeCell ref="B11:B12"/>
    <mergeCell ref="C11:C12"/>
    <mergeCell ref="D11:G11"/>
    <mergeCell ref="P11:P12"/>
  </mergeCells>
  <printOptions/>
  <pageMargins left="0.4724409448818898" right="0.15748031496062992" top="0.1968503937007874" bottom="0.1968503937007874" header="0.1968503937007874" footer="0.1968503937007874"/>
  <pageSetup horizontalDpi="600" verticalDpi="600" orientation="landscape" paperSize="9" scale="75" r:id="rId1"/>
  <rowBreaks count="2" manualBreakCount="2">
    <brk id="33" max="21" man="1"/>
    <brk id="9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2014-10-13T05:34:00Z</cp:lastPrinted>
  <dcterms:created xsi:type="dcterms:W3CDTF">1996-10-08T23:32:33Z</dcterms:created>
  <dcterms:modified xsi:type="dcterms:W3CDTF">2014-10-13T08:40:48Z</dcterms:modified>
  <cp:category/>
  <cp:version/>
  <cp:contentType/>
  <cp:contentStatus/>
</cp:coreProperties>
</file>