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30" yWindow="570" windowWidth="13935" windowHeight="15000"/>
  </bookViews>
  <sheets>
    <sheet name="Табл.1.1" sheetId="4" r:id="rId1"/>
  </sheets>
  <externalReferences>
    <externalReference r:id="rId2"/>
  </externalReferences>
  <definedNames>
    <definedName name="_xlnm.Print_Titles" localSheetId="0">Табл.1.1!$5:$7</definedName>
    <definedName name="_xlnm.Print_Area" localSheetId="0">Табл.1.1!$A$1:$H$71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4"/>
  <c r="H38"/>
  <c r="H39"/>
  <c r="G37"/>
  <c r="F37"/>
  <c r="F71"/>
  <c r="F43"/>
  <c r="F38"/>
  <c r="F46"/>
  <c r="F52"/>
  <c r="G57"/>
  <c r="G56"/>
  <c r="G45"/>
  <c r="G43"/>
  <c r="E71"/>
  <c r="E60"/>
  <c r="E59" s="1"/>
  <c r="H59" s="1"/>
  <c r="F59"/>
  <c r="H25"/>
  <c r="H26"/>
  <c r="H8"/>
  <c r="H9"/>
  <c r="H69"/>
  <c r="H70"/>
  <c r="H65"/>
  <c r="H64"/>
  <c r="H62"/>
  <c r="H54"/>
  <c r="H51"/>
  <c r="H48"/>
  <c r="H44"/>
  <c r="H42"/>
  <c r="H41"/>
  <c r="H40"/>
  <c r="H36"/>
  <c r="H32"/>
  <c r="H30"/>
  <c r="H28"/>
  <c r="H27"/>
  <c r="H22"/>
  <c r="H23"/>
  <c r="H24"/>
  <c r="H21"/>
  <c r="H12"/>
  <c r="G59"/>
  <c r="E67"/>
  <c r="E68"/>
  <c r="G68"/>
  <c r="G66"/>
  <c r="F12" l="1"/>
  <c r="F11"/>
  <c r="F28"/>
  <c r="E33"/>
  <c r="E32"/>
  <c r="E31"/>
  <c r="E30"/>
  <c r="E28"/>
  <c r="E27"/>
  <c r="E54"/>
  <c r="E51"/>
  <c r="F53"/>
  <c r="E48"/>
  <c r="E44"/>
  <c r="E42"/>
  <c r="E41"/>
  <c r="E40"/>
  <c r="E36"/>
  <c r="E24"/>
  <c r="E23"/>
  <c r="E22"/>
  <c r="E21"/>
  <c r="G21" s="1"/>
  <c r="G69"/>
  <c r="D67"/>
  <c r="D59" s="1"/>
  <c r="D71" s="1"/>
  <c r="D68"/>
  <c r="D69"/>
  <c r="D60"/>
  <c r="D65"/>
  <c r="F20"/>
  <c r="F25"/>
  <c r="F26"/>
  <c r="F29"/>
  <c r="D37"/>
  <c r="D39"/>
  <c r="D43"/>
  <c r="F60"/>
  <c r="E18"/>
  <c r="E17"/>
  <c r="E16"/>
  <c r="E15"/>
  <c r="E14"/>
  <c r="E13"/>
  <c r="D70"/>
  <c r="D12"/>
  <c r="D11" s="1"/>
  <c r="D10" s="1"/>
  <c r="D9" s="1"/>
  <c r="D38" l="1"/>
  <c r="D8"/>
  <c r="F18" l="1"/>
  <c r="G63" l="1"/>
  <c r="G64"/>
  <c r="G65"/>
  <c r="G62"/>
  <c r="G23"/>
  <c r="G70"/>
  <c r="E53"/>
  <c r="E52" s="1"/>
  <c r="H50"/>
  <c r="H49" s="1"/>
  <c r="G48"/>
  <c r="G47" s="1"/>
  <c r="G46" s="1"/>
  <c r="E43"/>
  <c r="G33"/>
  <c r="G31"/>
  <c r="G28"/>
  <c r="H35"/>
  <c r="H34" s="1"/>
  <c r="G24"/>
  <c r="G22"/>
  <c r="F39"/>
  <c r="G13"/>
  <c r="G14"/>
  <c r="G15"/>
  <c r="G16"/>
  <c r="H47" l="1"/>
  <c r="H46" s="1"/>
  <c r="E50"/>
  <c r="E49" s="1"/>
  <c r="G41"/>
  <c r="G27"/>
  <c r="G26" s="1"/>
  <c r="G51"/>
  <c r="G50" s="1"/>
  <c r="G49" s="1"/>
  <c r="E11"/>
  <c r="E10" s="1"/>
  <c r="E35"/>
  <c r="E34" s="1"/>
  <c r="E20"/>
  <c r="E19" s="1"/>
  <c r="H53"/>
  <c r="H52" s="1"/>
  <c r="E39"/>
  <c r="E38" s="1"/>
  <c r="G12"/>
  <c r="G18"/>
  <c r="G17"/>
  <c r="H29"/>
  <c r="E26"/>
  <c r="E29"/>
  <c r="E47"/>
  <c r="E46" s="1"/>
  <c r="H11"/>
  <c r="H10" s="1"/>
  <c r="G20"/>
  <c r="G19" s="1"/>
  <c r="G30"/>
  <c r="G32"/>
  <c r="G36"/>
  <c r="G35" s="1"/>
  <c r="G34" s="1"/>
  <c r="G42"/>
  <c r="G54"/>
  <c r="G53" s="1"/>
  <c r="G52" s="1"/>
  <c r="G40"/>
  <c r="G44"/>
  <c r="H43"/>
  <c r="G11" l="1"/>
  <c r="G10" s="1"/>
  <c r="E37"/>
  <c r="E25"/>
  <c r="H20"/>
  <c r="H19" s="1"/>
  <c r="G39"/>
  <c r="G38" s="1"/>
  <c r="G29"/>
  <c r="G25" s="1"/>
  <c r="F68"/>
  <c r="G8" l="1"/>
  <c r="G71"/>
  <c r="G9"/>
  <c r="E9"/>
  <c r="F67"/>
  <c r="F50"/>
  <c r="F49" s="1"/>
  <c r="F47"/>
  <c r="F35"/>
  <c r="F34" s="1"/>
  <c r="E8" l="1"/>
  <c r="G67"/>
  <c r="F10"/>
  <c r="F19"/>
  <c r="F9" l="1"/>
  <c r="H71" l="1"/>
  <c r="F8"/>
</calcChain>
</file>

<file path=xl/sharedStrings.xml><?xml version="1.0" encoding="utf-8"?>
<sst xmlns="http://schemas.openxmlformats.org/spreadsheetml/2006/main" count="135" uniqueCount="128">
  <si>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</si>
  <si>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</si>
  <si>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</si>
  <si>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</si>
  <si>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</si>
  <si>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</si>
  <si>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</si>
  <si>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</si>
  <si>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</si>
  <si>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</si>
  <si>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</si>
  <si>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</si>
  <si>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</si>
  <si>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</si>
  <si>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</si>
  <si>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</si>
  <si>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</si>
  <si>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</si>
  <si>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</si>
  <si>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</si>
  <si>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</si>
  <si>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</si>
  <si>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</si>
  <si>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</si>
  <si>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</si>
  <si>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</si>
  <si>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</si>
  <si>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</si>
  <si>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</si>
  <si>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</si>
  <si>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</si>
  <si>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</si>
  <si>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</si>
  <si>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</si>
  <si>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</si>
  <si>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</si>
  <si>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</si>
  <si>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</si>
  <si>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</si>
  <si>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</si>
  <si>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</si>
  <si>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</si>
  <si>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</si>
  <si>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</si>
  <si>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</si>
  <si>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</si>
  <si>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</si>
  <si>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</si>
  <si>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</si>
  <si>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</si>
  <si>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</si>
  <si>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</si>
  <si>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</si>
  <si>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</si>
  <si>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</si>
  <si>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</si>
  <si>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</si>
  <si>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</si>
  <si>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</si>
  <si>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</si>
  <si>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</si>
  <si>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</si>
  <si>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</si>
  <si>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</si>
  <si>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</si>
  <si>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</si>
  <si>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</si>
  <si>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</si>
  <si>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</si>
  <si>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</si>
  <si>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</si>
  <si>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</si>
  <si>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</si>
  <si>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</si>
  <si>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</si>
  <si>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</si>
  <si>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</si>
  <si>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</si>
  <si>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</si>
  <si>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</si>
  <si>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</si>
  <si>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</si>
  <si>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</si>
  <si>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</si>
  <si>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</si>
  <si>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</si>
  <si>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</si>
  <si>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</si>
  <si>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</si>
  <si>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</si>
  <si>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</si>
  <si>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</si>
  <si>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</si>
  <si>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</si>
  <si>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</si>
  <si>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</si>
  <si>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</si>
  <si>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182 1 06 01030 13 0000 110</t>
  </si>
  <si>
    <t>182 1 06 06033 13 1000 110</t>
  </si>
  <si>
    <t>802 2 02 25555 13 0000 150</t>
  </si>
  <si>
    <t>802 2 02 35118 13 0000 150</t>
  </si>
  <si>
    <t>100 1 03 00000 00 0000 000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</si>
  <si>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</si>
  <si>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</si>
  <si>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802 2 07 05030 13 0000 150</t>
  </si>
  <si>
    <t>000 2 07 05000 05 0000 150</t>
  </si>
  <si>
    <t>802 2 02 49999 13 0000 150</t>
  </si>
  <si>
    <t>Прочие межбюджетные трансферты, передаваемые бюджетам городских (сельских) поселений</t>
  </si>
  <si>
    <t>Утвержденная                                         сумма</t>
  </si>
  <si>
    <t>Отклонение</t>
  </si>
  <si>
    <t>% исполнения</t>
  </si>
  <si>
    <t>Прочие невыясненные доходы бюджетов поселений</t>
  </si>
  <si>
    <t>802 1 17 01050 13 0000 180</t>
  </si>
  <si>
    <t>802 1 16 07010 13 0000 140</t>
  </si>
  <si>
    <t>802 1 16 07090 13 0000 140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</si>
  <si>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</si>
  <si>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</si>
  <si>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Исполнение поступления доходов  в  бюджет муниципального образования "Город Удачный" Мирнинского района РС(Я)                 за 1 полугодие 2022 года</t>
  </si>
  <si>
    <t>План                            на 1полугодие 2022</t>
  </si>
  <si>
    <t>Исполнено на 01.07.2022</t>
  </si>
  <si>
    <t>802 1 17 15030 13 0000 150</t>
  </si>
  <si>
    <t>Инициативные платежи, зачисляемые в бюджеты городских поселений</t>
  </si>
  <si>
    <t>802 2 02 29999 13 6265 150</t>
  </si>
  <si>
    <t>Субсидия на реализацию на территории РС (Якутия) проектов развития общественой инфраструктуры, основанных на местных инициативах (за счет средств ГБ)</t>
  </si>
  <si>
    <t xml:space="preserve">Уточненный объем доходов </t>
  </si>
  <si>
    <t>Приложение 1</t>
  </si>
  <si>
    <t xml:space="preserve">к постановлению </t>
  </si>
  <si>
    <t>№ 542 от 11 июля 2022г.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</si>
</sst>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р_._-;\-* #,##0.00_р_._-;_-* &quot;-&quot;????_р_._-;_-@_-"/>
    <numFmt numFmtId="165" formatCode="_-* #,##0.00\ _₽_-;\-* #,##0.00\ _₽_-;_-* &quot;-&quot;??\ _₽_-;_-@_-"/>
    <numFmt numFmtId="166" formatCode="0.0"/>
  </numFmts>
  <fonts count="14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8"/>
      <name val="Times New Roman"/>
      <family val="2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8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0" xfId="0">
      <alignment vertical="top" wrapText="1"/>
    </xf>
    <xf numFmtId="0" fontId="0" fillId="0" borderId="3" xfId="0" applyBorder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if/Desktop/&#1056;&#1059;&#1044;&#1045;&#1053;&#1050;&#1054;%20&#1047;&#1045;&#1052;&#1051;&#1071;/&#1041;&#1070;&#1044;&#1046;&#1045;&#1058;/&#1041;&#1070;&#1044;&#1046;&#1045;&#1058;%20-%20&#1055;&#1072;&#1087;&#1082;&#1072;%20&#1086;&#1090;%20&#1044;&#1100;&#1103;&#1082;&#1086;&#1085;&#1086;&#1074;&#1086;&#1081;%20&#1058;.&#1042;/2022/&#1050;&#1072;&#1089;&#1089;&#1086;&#1074;&#1099;&#1081;%20&#1087;&#1083;&#1072;&#1085;%20&#1085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план"/>
      <sheetName val="2022 план ут 15.06."/>
      <sheetName val="2022 1 кв"/>
      <sheetName val="2022 2 кв"/>
    </sheetNames>
    <sheetDataSet>
      <sheetData sheetId="0"/>
      <sheetData sheetId="1"/>
      <sheetData sheetId="2"/>
      <sheetData sheetId="3">
        <row r="14">
          <cell r="D14">
            <v>156840</v>
          </cell>
        </row>
        <row r="15">
          <cell r="D15">
            <v>870</v>
          </cell>
        </row>
        <row r="16">
          <cell r="D16">
            <v>208849.98</v>
          </cell>
        </row>
        <row r="17">
          <cell r="D17">
            <v>-19665</v>
          </cell>
        </row>
        <row r="18">
          <cell r="D18">
            <v>129999.98</v>
          </cell>
        </row>
        <row r="21">
          <cell r="D21">
            <v>368678</v>
          </cell>
        </row>
        <row r="22">
          <cell r="D22">
            <v>25000</v>
          </cell>
        </row>
        <row r="24">
          <cell r="D24">
            <v>14373957.1</v>
          </cell>
        </row>
        <row r="25">
          <cell r="D25">
            <v>1520</v>
          </cell>
        </row>
        <row r="26">
          <cell r="D26">
            <v>132000</v>
          </cell>
        </row>
        <row r="27">
          <cell r="D27">
            <v>76528.62</v>
          </cell>
        </row>
        <row r="28">
          <cell r="D28">
            <v>3643294.51</v>
          </cell>
        </row>
        <row r="29">
          <cell r="D29">
            <v>171928.42</v>
          </cell>
        </row>
        <row r="30">
          <cell r="D30">
            <v>4878644</v>
          </cell>
        </row>
        <row r="31">
          <cell r="D31">
            <v>1640889.9000000001</v>
          </cell>
        </row>
        <row r="32">
          <cell r="D32">
            <v>5794534.75</v>
          </cell>
        </row>
        <row r="34">
          <cell r="D34">
            <v>316000</v>
          </cell>
        </row>
        <row r="35">
          <cell r="D35">
            <v>69000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topLeftCell="B1" zoomScaleNormal="100" zoomScaleSheetLayoutView="100" workbookViewId="0">
      <selection activeCell="F9" sqref="F9"/>
    </sheetView>
  </sheetViews>
  <sheetFormatPr defaultRowHeight="12.75"/>
  <cols>
    <col min="1" max="1" width="27.6640625" customWidth="1"/>
    <col min="2" max="2" width="50.33203125" customWidth="1"/>
    <col min="3" max="3" width="23.1640625" hidden="1" customWidth="1"/>
    <col min="4" max="4" width="17.6640625" customWidth="1"/>
    <col min="5" max="6" width="18.33203125" customWidth="1"/>
    <col min="7" max="7" width="16.6640625" customWidth="1"/>
    <col min="8" max="8" width="11.33203125" customWidth="1"/>
    <col min="10" max="10" width="16.33203125" customWidth="1"/>
    <col min="11" max="11" width="13.83203125" bestFit="1" customWidth="1"/>
  </cols>
  <sheetData>
    <row r="1" spans="1:11">
      <c r="F1" s="44" t="s">
        <v>125</v>
      </c>
    </row>
    <row r="2" spans="1:11">
      <c r="F2" s="44" t="s">
        <v>126</v>
      </c>
    </row>
    <row r="4" spans="1:11" ht="31.5" customHeight="1">
      <c r="A4" t="s">
        <v>0</v>
      </c>
      <c r="F4" s="47" t="s">
        <v>127</v>
      </c>
      <c r="G4" s="47"/>
      <c r="H4" s="47"/>
      <c r="I4" s="47"/>
    </row>
    <row r="5" spans="1:11" ht="36" customHeight="1">
      <c r="A5" s="46" t="s">
        <v>117</v>
      </c>
      <c r="B5" s="46"/>
      <c r="C5" s="46"/>
      <c r="D5" s="46"/>
      <c r="E5" s="46"/>
      <c r="F5" s="46"/>
      <c r="G5" s="46"/>
      <c r="H5" s="46"/>
    </row>
    <row r="6" spans="1:11" ht="21.6" customHeight="1">
      <c r="A6" s="2" t="s">
        <v>0</v>
      </c>
      <c r="B6" s="2" t="s">
        <v>0</v>
      </c>
      <c r="C6" s="1"/>
    </row>
    <row r="7" spans="1:11" ht="41.25" customHeight="1">
      <c r="A7" s="6" t="s">
        <v>1</v>
      </c>
      <c r="B7" s="6" t="s">
        <v>2</v>
      </c>
      <c r="C7" s="15" t="s">
        <v>108</v>
      </c>
      <c r="D7" s="15" t="s">
        <v>124</v>
      </c>
      <c r="E7" s="15" t="s">
        <v>118</v>
      </c>
      <c r="F7" s="15" t="s">
        <v>119</v>
      </c>
      <c r="G7" s="6" t="s">
        <v>109</v>
      </c>
      <c r="H7" s="6" t="s">
        <v>110</v>
      </c>
    </row>
    <row r="8" spans="1:11" ht="18.75" customHeight="1">
      <c r="A8" s="7" t="s">
        <v>0</v>
      </c>
      <c r="B8" s="14" t="s">
        <v>3</v>
      </c>
      <c r="C8" s="16">
        <v>200687800.52500001</v>
      </c>
      <c r="D8" s="16">
        <f>D9+D37</f>
        <v>212985326.285</v>
      </c>
      <c r="E8" s="16">
        <f>E9+E37</f>
        <v>106868712.89</v>
      </c>
      <c r="F8" s="16">
        <f>F9+F37</f>
        <v>110046021.18000001</v>
      </c>
      <c r="G8" s="16">
        <f>G9+G37</f>
        <v>3177308.2900000056</v>
      </c>
      <c r="H8" s="16">
        <f>F8/E8*100</f>
        <v>102.97309493496979</v>
      </c>
      <c r="J8" s="12"/>
      <c r="K8" s="12"/>
    </row>
    <row r="9" spans="1:11" ht="14.45" customHeight="1">
      <c r="A9" s="14" t="s">
        <v>0</v>
      </c>
      <c r="B9" s="8" t="s">
        <v>4</v>
      </c>
      <c r="C9" s="17">
        <v>165175679.995</v>
      </c>
      <c r="D9" s="17">
        <f>D10+D19+D25+D34</f>
        <v>177653032.745</v>
      </c>
      <c r="E9" s="17">
        <f>E10+E19+E25+E34</f>
        <v>90354421.310000002</v>
      </c>
      <c r="F9" s="17">
        <f>F10+F19+F25+F34</f>
        <v>95234804.580000013</v>
      </c>
      <c r="G9" s="17">
        <f t="shared" ref="G9" si="0">G10+G19+G25+G34</f>
        <v>4880383.2700000051</v>
      </c>
      <c r="H9" s="17">
        <f>F9/E9*100</f>
        <v>105.40137737505478</v>
      </c>
      <c r="J9" s="12"/>
    </row>
    <row r="10" spans="1:11" ht="14.45" customHeight="1">
      <c r="A10" s="7" t="s">
        <v>5</v>
      </c>
      <c r="B10" s="13" t="s">
        <v>6</v>
      </c>
      <c r="C10" s="18">
        <v>128877000</v>
      </c>
      <c r="D10" s="18">
        <f>D11</f>
        <v>141354352.75</v>
      </c>
      <c r="E10" s="18">
        <f>E11</f>
        <v>74899842.629999995</v>
      </c>
      <c r="F10" s="18">
        <f>F11</f>
        <v>79833253.900000006</v>
      </c>
      <c r="G10" s="18">
        <f t="shared" ref="G10:H10" si="1">G11</f>
        <v>4933411.2700000051</v>
      </c>
      <c r="H10" s="18">
        <f t="shared" si="1"/>
        <v>106.57519895917503</v>
      </c>
    </row>
    <row r="11" spans="1:11" ht="28.9" customHeight="1">
      <c r="A11" s="7" t="s">
        <v>7</v>
      </c>
      <c r="B11" s="14" t="s">
        <v>8</v>
      </c>
      <c r="C11" s="19">
        <v>128877000</v>
      </c>
      <c r="D11" s="19">
        <f>D12+D13+D14+D15+D16+D17+D18</f>
        <v>141354352.75</v>
      </c>
      <c r="E11" s="19">
        <f>E12+E13+E14+E15+E16+E17+E18</f>
        <v>74899842.629999995</v>
      </c>
      <c r="F11" s="19">
        <f>F12+F13+F14+F15+F16+F17+F18</f>
        <v>79833253.900000006</v>
      </c>
      <c r="G11" s="19">
        <f t="shared" ref="G11:H11" si="2">G12+G13+G14+G15+G16+G17+G18</f>
        <v>4933411.2700000051</v>
      </c>
      <c r="H11" s="19">
        <f t="shared" si="2"/>
        <v>106.57519895917503</v>
      </c>
    </row>
    <row r="12" spans="1:11" ht="124.5" customHeight="1">
      <c r="A12" s="28">
        <v>1.8210102010011001E+19</v>
      </c>
      <c r="B12" s="29" t="s">
        <v>90</v>
      </c>
      <c r="C12" s="20">
        <v>128281758.3</v>
      </c>
      <c r="D12" s="20">
        <f>132048491.05+8710620</f>
        <v>140759111.05000001</v>
      </c>
      <c r="E12" s="20">
        <v>74602221.780000001</v>
      </c>
      <c r="F12" s="20">
        <f>79631813.59-124058.73-288.57</f>
        <v>79507466.290000007</v>
      </c>
      <c r="G12" s="33">
        <f>F12-E12</f>
        <v>4905244.5100000054</v>
      </c>
      <c r="H12" s="32">
        <f>F12/E12*100</f>
        <v>106.57519895917503</v>
      </c>
    </row>
    <row r="13" spans="1:11" ht="80.25" customHeight="1">
      <c r="A13" s="28">
        <v>1.8210102010012101E+19</v>
      </c>
      <c r="B13" s="29" t="s">
        <v>91</v>
      </c>
      <c r="C13" s="20">
        <v>5498</v>
      </c>
      <c r="D13" s="20">
        <v>5498</v>
      </c>
      <c r="E13" s="20">
        <f t="shared" ref="E13:E18" si="3">D13/2</f>
        <v>2749</v>
      </c>
      <c r="F13" s="20">
        <v>2684.3</v>
      </c>
      <c r="G13" s="33">
        <f t="shared" ref="G13:G18" si="4">F13-E13</f>
        <v>-64.699999999999818</v>
      </c>
      <c r="H13" s="5"/>
    </row>
    <row r="14" spans="1:11" ht="97.5" customHeight="1">
      <c r="A14" s="28">
        <v>1.8210102010013E+19</v>
      </c>
      <c r="B14" s="29" t="s">
        <v>92</v>
      </c>
      <c r="C14" s="20">
        <v>468330</v>
      </c>
      <c r="D14" s="20">
        <v>468330</v>
      </c>
      <c r="E14" s="20">
        <f t="shared" si="3"/>
        <v>234165</v>
      </c>
      <c r="F14" s="20">
        <v>254120.3</v>
      </c>
      <c r="G14" s="33">
        <f t="shared" si="4"/>
        <v>19955.299999999988</v>
      </c>
      <c r="H14" s="5"/>
    </row>
    <row r="15" spans="1:11" ht="129.75" customHeight="1">
      <c r="A15" s="28">
        <v>1.8210102020011E+19</v>
      </c>
      <c r="B15" s="29" t="s">
        <v>93</v>
      </c>
      <c r="C15" s="20">
        <v>78586.2</v>
      </c>
      <c r="D15" s="20">
        <v>78586.2</v>
      </c>
      <c r="E15" s="20">
        <f t="shared" si="3"/>
        <v>39293.1</v>
      </c>
      <c r="F15" s="20">
        <v>41385.5</v>
      </c>
      <c r="G15" s="33">
        <f t="shared" si="4"/>
        <v>2092.4000000000015</v>
      </c>
      <c r="H15" s="5"/>
    </row>
    <row r="16" spans="1:11" ht="104.25" customHeight="1">
      <c r="A16" s="28">
        <v>1.82101020200121E+19</v>
      </c>
      <c r="B16" s="29" t="s">
        <v>94</v>
      </c>
      <c r="C16" s="20">
        <v>584.4</v>
      </c>
      <c r="D16" s="20">
        <v>584.4</v>
      </c>
      <c r="E16" s="20">
        <f t="shared" si="3"/>
        <v>292.2</v>
      </c>
      <c r="F16" s="20">
        <v>-268.35000000000002</v>
      </c>
      <c r="G16" s="33">
        <f t="shared" si="4"/>
        <v>-560.54999999999995</v>
      </c>
      <c r="H16" s="5"/>
    </row>
    <row r="17" spans="1:8" ht="125.25" customHeight="1">
      <c r="A17" s="28">
        <v>1.8210102020013001E+19</v>
      </c>
      <c r="B17" s="29" t="s">
        <v>95</v>
      </c>
      <c r="C17" s="20">
        <v>40770.1</v>
      </c>
      <c r="D17" s="20">
        <v>40770.1</v>
      </c>
      <c r="E17" s="20">
        <f t="shared" si="3"/>
        <v>20385.05</v>
      </c>
      <c r="F17" s="20">
        <v>20684.05</v>
      </c>
      <c r="G17" s="33">
        <f t="shared" si="4"/>
        <v>299</v>
      </c>
      <c r="H17" s="5"/>
    </row>
    <row r="18" spans="1:8" ht="78.75" customHeight="1">
      <c r="A18" s="28">
        <v>1.8210102030013E+19</v>
      </c>
      <c r="B18" s="5" t="s">
        <v>96</v>
      </c>
      <c r="C18" s="20">
        <v>1473</v>
      </c>
      <c r="D18" s="20">
        <v>1473</v>
      </c>
      <c r="E18" s="20">
        <f t="shared" si="3"/>
        <v>736.5</v>
      </c>
      <c r="F18" s="20">
        <f>7076.58+84.24+20.99</f>
        <v>7181.8099999999995</v>
      </c>
      <c r="G18" s="33">
        <f t="shared" si="4"/>
        <v>6445.3099999999995</v>
      </c>
      <c r="H18" s="5"/>
    </row>
    <row r="19" spans="1:8" ht="30" customHeight="1">
      <c r="A19" s="7" t="s">
        <v>9</v>
      </c>
      <c r="B19" s="14" t="s">
        <v>10</v>
      </c>
      <c r="C19" s="19">
        <v>693790</v>
      </c>
      <c r="D19" s="19">
        <v>693790</v>
      </c>
      <c r="E19" s="19">
        <f>E20</f>
        <v>346894.98</v>
      </c>
      <c r="F19" s="19">
        <f>F20</f>
        <v>375733.01</v>
      </c>
      <c r="G19" s="19">
        <f t="shared" ref="G19:H19" si="5">G20</f>
        <v>28838.03000000001</v>
      </c>
      <c r="H19" s="19">
        <f t="shared" si="5"/>
        <v>463.77232734141529</v>
      </c>
    </row>
    <row r="20" spans="1:8" ht="30.75" customHeight="1">
      <c r="A20" s="3" t="s">
        <v>101</v>
      </c>
      <c r="B20" s="5" t="s">
        <v>10</v>
      </c>
      <c r="C20" s="20">
        <v>693790</v>
      </c>
      <c r="D20" s="20">
        <v>693790</v>
      </c>
      <c r="E20" s="23">
        <f>E21+E22+E23+E24</f>
        <v>346894.98</v>
      </c>
      <c r="F20" s="23">
        <f>F21+F22+F23+F24</f>
        <v>375733.01</v>
      </c>
      <c r="G20" s="23">
        <f t="shared" ref="G20:H20" si="6">G21+G22+G23+G24</f>
        <v>28838.03000000001</v>
      </c>
      <c r="H20" s="23">
        <f t="shared" si="6"/>
        <v>463.77232734141529</v>
      </c>
    </row>
    <row r="21" spans="1:8" ht="64.5" customHeight="1">
      <c r="A21" s="3" t="s">
        <v>64</v>
      </c>
      <c r="B21" s="11" t="s">
        <v>65</v>
      </c>
      <c r="C21" s="20">
        <v>313680</v>
      </c>
      <c r="D21" s="20">
        <v>313680</v>
      </c>
      <c r="E21" s="20">
        <f>'[1]2022 2 кв'!$D$14</f>
        <v>156840</v>
      </c>
      <c r="F21" s="20">
        <v>184943.92</v>
      </c>
      <c r="G21" s="33">
        <f>F21-E21</f>
        <v>28103.920000000013</v>
      </c>
      <c r="H21" s="32">
        <f>F21/E21*100</f>
        <v>117.91884723284878</v>
      </c>
    </row>
    <row r="22" spans="1:8" ht="80.25" customHeight="1">
      <c r="A22" s="3" t="s">
        <v>66</v>
      </c>
      <c r="B22" s="11" t="s">
        <v>67</v>
      </c>
      <c r="C22" s="20">
        <v>1740</v>
      </c>
      <c r="D22" s="20">
        <v>1740</v>
      </c>
      <c r="E22" s="20">
        <f>'[1]2022 2 кв'!$D$15</f>
        <v>870</v>
      </c>
      <c r="F22" s="20">
        <v>1088.74</v>
      </c>
      <c r="G22" s="33">
        <f t="shared" ref="G22:G24" si="7">F22-E22</f>
        <v>218.74</v>
      </c>
      <c r="H22" s="32">
        <f t="shared" ref="H22:H24" si="8">F22/E22*100</f>
        <v>125.14252873563218</v>
      </c>
    </row>
    <row r="23" spans="1:8" ht="61.5" customHeight="1">
      <c r="A23" s="3" t="s">
        <v>68</v>
      </c>
      <c r="B23" s="4" t="s">
        <v>69</v>
      </c>
      <c r="C23" s="20">
        <v>417700</v>
      </c>
      <c r="D23" s="20">
        <v>417700</v>
      </c>
      <c r="E23" s="20">
        <f>'[1]2022 2 кв'!$D$16</f>
        <v>208849.98</v>
      </c>
      <c r="F23" s="20">
        <v>213043.32</v>
      </c>
      <c r="G23" s="33">
        <f t="shared" si="7"/>
        <v>4193.3399999999965</v>
      </c>
      <c r="H23" s="32">
        <f t="shared" si="8"/>
        <v>102.00782398925774</v>
      </c>
    </row>
    <row r="24" spans="1:8" ht="47.25" customHeight="1">
      <c r="A24" s="3" t="s">
        <v>70</v>
      </c>
      <c r="B24" s="4" t="s">
        <v>71</v>
      </c>
      <c r="C24" s="20">
        <v>-39330</v>
      </c>
      <c r="D24" s="20">
        <v>-39330</v>
      </c>
      <c r="E24" s="20">
        <f>'[1]2022 2 кв'!$D$17</f>
        <v>-19665</v>
      </c>
      <c r="F24" s="20">
        <v>-23342.97</v>
      </c>
      <c r="G24" s="33">
        <f t="shared" si="7"/>
        <v>-3677.9700000000012</v>
      </c>
      <c r="H24" s="32">
        <f t="shared" si="8"/>
        <v>118.70312738367659</v>
      </c>
    </row>
    <row r="25" spans="1:8" ht="14.45" customHeight="1">
      <c r="A25" s="7" t="s">
        <v>11</v>
      </c>
      <c r="B25" s="14" t="s">
        <v>12</v>
      </c>
      <c r="C25" s="21">
        <v>35344889.994999997</v>
      </c>
      <c r="D25" s="21">
        <v>35344889.994999997</v>
      </c>
      <c r="E25" s="21">
        <f>E26+E29</f>
        <v>14977683.719999999</v>
      </c>
      <c r="F25" s="21">
        <f>F26+F29</f>
        <v>14875417.67</v>
      </c>
      <c r="G25" s="21">
        <f t="shared" ref="G25" si="9">G26+G29</f>
        <v>-102266.0499999996</v>
      </c>
      <c r="H25" s="21">
        <f>F25/E25*100</f>
        <v>99.31721051190685</v>
      </c>
    </row>
    <row r="26" spans="1:8" ht="14.45" customHeight="1">
      <c r="A26" s="7" t="s">
        <v>13</v>
      </c>
      <c r="B26" s="14" t="s">
        <v>14</v>
      </c>
      <c r="C26" s="19">
        <v>2268000</v>
      </c>
      <c r="D26" s="19">
        <v>2268000</v>
      </c>
      <c r="E26" s="19">
        <f>E27+E28</f>
        <v>393678</v>
      </c>
      <c r="F26" s="19">
        <f>F27+F28</f>
        <v>456903.11000000004</v>
      </c>
      <c r="G26" s="19">
        <f t="shared" ref="G26" si="10">G27+G28</f>
        <v>63225.11000000003</v>
      </c>
      <c r="H26" s="19">
        <f>F26/E26*100</f>
        <v>116.06010749902205</v>
      </c>
    </row>
    <row r="27" spans="1:8" ht="42" customHeight="1">
      <c r="A27" s="3" t="s">
        <v>97</v>
      </c>
      <c r="B27" s="5" t="s">
        <v>15</v>
      </c>
      <c r="C27" s="20">
        <v>2218000</v>
      </c>
      <c r="D27" s="20">
        <v>2218000</v>
      </c>
      <c r="E27" s="20">
        <f>'[1]2022 2 кв'!$D$21</f>
        <v>368678</v>
      </c>
      <c r="F27" s="20">
        <v>443254.53</v>
      </c>
      <c r="G27" s="33">
        <f>F27-E27</f>
        <v>74576.530000000028</v>
      </c>
      <c r="H27" s="32">
        <f>F27/E27*100</f>
        <v>120.22809334975237</v>
      </c>
    </row>
    <row r="28" spans="1:8" ht="51" customHeight="1">
      <c r="A28" s="3" t="s">
        <v>72</v>
      </c>
      <c r="B28" s="9" t="s">
        <v>73</v>
      </c>
      <c r="C28" s="20">
        <v>50000</v>
      </c>
      <c r="D28" s="20">
        <v>50000</v>
      </c>
      <c r="E28" s="20">
        <f>'[1]2022 2 кв'!$D$22</f>
        <v>25000</v>
      </c>
      <c r="F28" s="20">
        <f>26185.58-12537</f>
        <v>13648.580000000002</v>
      </c>
      <c r="G28" s="33">
        <f>F28-E28</f>
        <v>-11351.419999999998</v>
      </c>
      <c r="H28" s="32">
        <f>F28/E28*100</f>
        <v>54.59432000000001</v>
      </c>
    </row>
    <row r="29" spans="1:8" ht="14.45" customHeight="1">
      <c r="A29" s="7" t="s">
        <v>16</v>
      </c>
      <c r="B29" s="14" t="s">
        <v>17</v>
      </c>
      <c r="C29" s="19">
        <v>33076889.994999997</v>
      </c>
      <c r="D29" s="19">
        <v>33076889.994999997</v>
      </c>
      <c r="E29" s="19">
        <f>E30+E31+E32+E33</f>
        <v>14584005.719999999</v>
      </c>
      <c r="F29" s="19">
        <f>F30+F31+F33+F32</f>
        <v>14418514.560000001</v>
      </c>
      <c r="G29" s="19">
        <f t="shared" ref="G29:H29" si="11">G30+G31+G33+G32</f>
        <v>-165491.15999999963</v>
      </c>
      <c r="H29" s="19">
        <f t="shared" si="11"/>
        <v>186.84209947446953</v>
      </c>
    </row>
    <row r="30" spans="1:8" ht="39" customHeight="1">
      <c r="A30" s="3" t="s">
        <v>98</v>
      </c>
      <c r="B30" s="5" t="s">
        <v>18</v>
      </c>
      <c r="C30" s="22">
        <v>28875530</v>
      </c>
      <c r="D30" s="22">
        <v>28875530</v>
      </c>
      <c r="E30" s="22">
        <f>'[1]2022 2 кв'!$D$24</f>
        <v>14373957.1</v>
      </c>
      <c r="F30" s="22">
        <v>14264293.75</v>
      </c>
      <c r="G30" s="31">
        <f>F30-E30</f>
        <v>-109663.34999999963</v>
      </c>
      <c r="H30" s="32">
        <f>F30/E30*100</f>
        <v>99.237069171439231</v>
      </c>
    </row>
    <row r="31" spans="1:8" ht="56.25" customHeight="1">
      <c r="A31" s="3" t="s">
        <v>74</v>
      </c>
      <c r="B31" s="9" t="s">
        <v>75</v>
      </c>
      <c r="C31" s="22">
        <v>3934.0949999999998</v>
      </c>
      <c r="D31" s="22">
        <v>3934.0949999999998</v>
      </c>
      <c r="E31" s="22">
        <f>'[1]2022 2 кв'!$D$25</f>
        <v>1520</v>
      </c>
      <c r="F31" s="22">
        <v>11148.4</v>
      </c>
      <c r="G31" s="31">
        <f t="shared" ref="G31:G33" si="12">F31-E31</f>
        <v>9628.4</v>
      </c>
      <c r="H31" s="32"/>
    </row>
    <row r="32" spans="1:8" ht="66.75" customHeight="1">
      <c r="A32" s="3" t="s">
        <v>76</v>
      </c>
      <c r="B32" s="9" t="s">
        <v>77</v>
      </c>
      <c r="C32" s="22">
        <v>3967840</v>
      </c>
      <c r="D32" s="22">
        <v>3967840</v>
      </c>
      <c r="E32" s="22">
        <f>'[1]2022 2 кв'!$D$26</f>
        <v>132000</v>
      </c>
      <c r="F32" s="22">
        <v>115638.64</v>
      </c>
      <c r="G32" s="31">
        <f t="shared" si="12"/>
        <v>-16361.36</v>
      </c>
      <c r="H32" s="32">
        <f>F32/E32*100</f>
        <v>87.605030303030304</v>
      </c>
    </row>
    <row r="33" spans="1:10" ht="37.5" customHeight="1">
      <c r="A33" s="3" t="s">
        <v>78</v>
      </c>
      <c r="B33" s="9" t="s">
        <v>79</v>
      </c>
      <c r="C33" s="22">
        <v>229585.9</v>
      </c>
      <c r="D33" s="22">
        <v>229585.9</v>
      </c>
      <c r="E33" s="22">
        <f>'[1]2022 2 кв'!$D$27</f>
        <v>76528.62</v>
      </c>
      <c r="F33" s="22">
        <v>27433.77</v>
      </c>
      <c r="G33" s="31">
        <f t="shared" si="12"/>
        <v>-49094.849999999991</v>
      </c>
      <c r="H33" s="32"/>
    </row>
    <row r="34" spans="1:10" ht="14.45" customHeight="1">
      <c r="A34" s="7" t="s">
        <v>19</v>
      </c>
      <c r="B34" s="14" t="s">
        <v>20</v>
      </c>
      <c r="C34" s="19">
        <v>260000</v>
      </c>
      <c r="D34" s="19">
        <v>260000</v>
      </c>
      <c r="E34" s="19">
        <f>E35</f>
        <v>129999.98</v>
      </c>
      <c r="F34" s="19">
        <f>F35</f>
        <v>150400</v>
      </c>
      <c r="G34" s="19">
        <f t="shared" ref="G34:H35" si="13">G35</f>
        <v>20400.020000000004</v>
      </c>
      <c r="H34" s="19">
        <f t="shared" si="13"/>
        <v>115.69232549112701</v>
      </c>
    </row>
    <row r="35" spans="1:10" ht="30" customHeight="1">
      <c r="A35" s="7" t="s">
        <v>21</v>
      </c>
      <c r="B35" s="14" t="s">
        <v>22</v>
      </c>
      <c r="C35" s="19">
        <v>260000</v>
      </c>
      <c r="D35" s="19">
        <v>260000</v>
      </c>
      <c r="E35" s="19">
        <f>E36</f>
        <v>129999.98</v>
      </c>
      <c r="F35" s="19">
        <f>F36</f>
        <v>150400</v>
      </c>
      <c r="G35" s="19">
        <f t="shared" si="13"/>
        <v>20400.020000000004</v>
      </c>
      <c r="H35" s="19">
        <f t="shared" si="13"/>
        <v>115.69232549112701</v>
      </c>
    </row>
    <row r="36" spans="1:10" ht="91.5" customHeight="1">
      <c r="A36" s="10" t="s">
        <v>23</v>
      </c>
      <c r="B36" s="5" t="s">
        <v>24</v>
      </c>
      <c r="C36" s="20">
        <v>260000</v>
      </c>
      <c r="D36" s="20">
        <v>260000</v>
      </c>
      <c r="E36" s="20">
        <f>'[1]2022 2 кв'!$D$18</f>
        <v>129999.98</v>
      </c>
      <c r="F36" s="20">
        <v>150400</v>
      </c>
      <c r="G36" s="33">
        <f>F36-E36</f>
        <v>20400.020000000004</v>
      </c>
      <c r="H36" s="32">
        <f t="shared" ref="H36:H42" si="14">F36/E36*100</f>
        <v>115.69232549112701</v>
      </c>
    </row>
    <row r="37" spans="1:10" ht="14.45" customHeight="1">
      <c r="A37" s="14" t="s">
        <v>0</v>
      </c>
      <c r="B37" s="8" t="s">
        <v>25</v>
      </c>
      <c r="C37" s="17">
        <v>35512120.530000001</v>
      </c>
      <c r="D37" s="17">
        <f>D38+D46+D49+D52+D58</f>
        <v>35332293.539999992</v>
      </c>
      <c r="E37" s="17">
        <f>E38+E46+E49+E52</f>
        <v>16514291.58</v>
      </c>
      <c r="F37" s="17">
        <f>F38+F46+F49+F52+F56+F57</f>
        <v>14811216.600000001</v>
      </c>
      <c r="G37" s="17">
        <f>G38+G46+G49+G52+G56+G57</f>
        <v>-1703074.9799999997</v>
      </c>
      <c r="H37" s="17">
        <f t="shared" si="14"/>
        <v>89.687265894817159</v>
      </c>
      <c r="J37" s="12"/>
    </row>
    <row r="38" spans="1:10" ht="42.75" customHeight="1">
      <c r="A38" s="7" t="s">
        <v>26</v>
      </c>
      <c r="B38" s="14" t="s">
        <v>27</v>
      </c>
      <c r="C38" s="21">
        <v>23896017.640000001</v>
      </c>
      <c r="D38" s="21">
        <f>D39+D43</f>
        <v>23671190.649999999</v>
      </c>
      <c r="E38" s="21">
        <f>E39+E43</f>
        <v>10334756.83</v>
      </c>
      <c r="F38" s="21">
        <f>F39+F43</f>
        <v>10842109.82</v>
      </c>
      <c r="G38" s="21">
        <f t="shared" ref="G38" si="15">G39+G43</f>
        <v>507352.99</v>
      </c>
      <c r="H38" s="21">
        <f t="shared" si="14"/>
        <v>104.90919136604397</v>
      </c>
      <c r="J38" s="12"/>
    </row>
    <row r="39" spans="1:10" ht="67.5" customHeight="1">
      <c r="A39" s="7" t="s">
        <v>28</v>
      </c>
      <c r="B39" s="14" t="s">
        <v>29</v>
      </c>
      <c r="C39" s="23">
        <v>19022237.810000002</v>
      </c>
      <c r="D39" s="23">
        <f>D40+D41+D42</f>
        <v>19265532.32</v>
      </c>
      <c r="E39" s="23">
        <f>E40+E41+E42</f>
        <v>8693866.9299999997</v>
      </c>
      <c r="F39" s="23">
        <f>F40+F41+F42</f>
        <v>7571866.2599999998</v>
      </c>
      <c r="G39" s="23">
        <f t="shared" ref="G39" si="16">G40+G41+G42</f>
        <v>-1122000.67</v>
      </c>
      <c r="H39" s="23">
        <f t="shared" si="14"/>
        <v>87.094342724199024</v>
      </c>
      <c r="J39" s="43"/>
    </row>
    <row r="40" spans="1:10" ht="69.75" customHeight="1">
      <c r="A40" s="10" t="s">
        <v>30</v>
      </c>
      <c r="B40" s="5" t="s">
        <v>31</v>
      </c>
      <c r="C40" s="20">
        <v>7556705.4900000002</v>
      </c>
      <c r="D40" s="20">
        <v>7800000</v>
      </c>
      <c r="E40" s="20">
        <f>'[1]2022 2 кв'!$D$28</f>
        <v>3643294.51</v>
      </c>
      <c r="F40" s="20">
        <v>2895921.09</v>
      </c>
      <c r="G40" s="33">
        <f>F40-E40</f>
        <v>-747373.41999999993</v>
      </c>
      <c r="H40" s="32">
        <f t="shared" si="14"/>
        <v>79.486329805382667</v>
      </c>
      <c r="J40" s="43"/>
    </row>
    <row r="41" spans="1:10" ht="64.5" customHeight="1">
      <c r="A41" s="10" t="s">
        <v>32</v>
      </c>
      <c r="B41" s="5" t="s">
        <v>33</v>
      </c>
      <c r="C41" s="30">
        <v>343856.85</v>
      </c>
      <c r="D41" s="30">
        <v>343856.85</v>
      </c>
      <c r="E41" s="30">
        <f>'[1]2022 2 кв'!$D$29</f>
        <v>171928.42</v>
      </c>
      <c r="F41" s="20">
        <v>287265.17</v>
      </c>
      <c r="G41" s="33">
        <f t="shared" ref="G41:G42" si="17">F41-E41</f>
        <v>115336.74999999997</v>
      </c>
      <c r="H41" s="32">
        <f t="shared" si="14"/>
        <v>167.08416793453924</v>
      </c>
      <c r="J41" s="43"/>
    </row>
    <row r="42" spans="1:10" ht="39" customHeight="1">
      <c r="A42" s="3" t="s">
        <v>88</v>
      </c>
      <c r="B42" s="11" t="s">
        <v>89</v>
      </c>
      <c r="C42" s="20">
        <v>11121675.470000001</v>
      </c>
      <c r="D42" s="20">
        <v>11121675.470000001</v>
      </c>
      <c r="E42" s="20">
        <f>'[1]2022 2 кв'!$D$30</f>
        <v>4878644</v>
      </c>
      <c r="F42" s="20">
        <v>4388680</v>
      </c>
      <c r="G42" s="33">
        <f t="shared" si="17"/>
        <v>-489964</v>
      </c>
      <c r="H42" s="32">
        <f t="shared" si="14"/>
        <v>89.956963451319666</v>
      </c>
      <c r="J42" s="43"/>
    </row>
    <row r="43" spans="1:10" ht="65.25" customHeight="1">
      <c r="A43" s="7" t="s">
        <v>34</v>
      </c>
      <c r="B43" s="14" t="s">
        <v>35</v>
      </c>
      <c r="C43" s="23">
        <v>4873779.83</v>
      </c>
      <c r="D43" s="23">
        <f>D44+D45</f>
        <v>4405658.33</v>
      </c>
      <c r="E43" s="23">
        <f>E44+E45</f>
        <v>1640889.9000000001</v>
      </c>
      <c r="F43" s="23">
        <f>F44+F45</f>
        <v>3270243.56</v>
      </c>
      <c r="G43" s="23">
        <f>G44+G45</f>
        <v>1629353.66</v>
      </c>
      <c r="H43" s="23">
        <f t="shared" ref="H43" si="18">H44+H45</f>
        <v>130.80494066055252</v>
      </c>
      <c r="J43" s="43"/>
    </row>
    <row r="44" spans="1:10" ht="66" customHeight="1">
      <c r="A44" s="10" t="s">
        <v>36</v>
      </c>
      <c r="B44" s="5" t="s">
        <v>37</v>
      </c>
      <c r="C44" s="20">
        <v>3281779.83</v>
      </c>
      <c r="D44" s="20">
        <v>3281779.83</v>
      </c>
      <c r="E44" s="20">
        <f>'[1]2022 2 кв'!$D$31</f>
        <v>1640889.9000000001</v>
      </c>
      <c r="F44" s="20">
        <v>2146365.06</v>
      </c>
      <c r="G44" s="33">
        <f>F44-E44</f>
        <v>505475.15999999992</v>
      </c>
      <c r="H44" s="32">
        <f>F44/E44*100</f>
        <v>130.80494066055252</v>
      </c>
      <c r="J44" s="43"/>
    </row>
    <row r="45" spans="1:10" ht="21" customHeight="1">
      <c r="A45" s="26" t="s">
        <v>85</v>
      </c>
      <c r="B45" s="27" t="s">
        <v>87</v>
      </c>
      <c r="C45" s="20">
        <v>1592000</v>
      </c>
      <c r="D45" s="20">
        <v>1123878.5</v>
      </c>
      <c r="E45" s="20">
        <v>0</v>
      </c>
      <c r="F45" s="20">
        <v>1123878.5</v>
      </c>
      <c r="G45" s="33">
        <f>F45-E45</f>
        <v>1123878.5</v>
      </c>
      <c r="H45" s="5"/>
    </row>
    <row r="46" spans="1:10" ht="48.75" customHeight="1">
      <c r="A46" s="7" t="s">
        <v>38</v>
      </c>
      <c r="B46" s="14" t="s">
        <v>39</v>
      </c>
      <c r="C46" s="19">
        <v>10822651.34</v>
      </c>
      <c r="D46" s="19">
        <v>10822651.34</v>
      </c>
      <c r="E46" s="19">
        <f>E47</f>
        <v>5794534.75</v>
      </c>
      <c r="F46" s="19">
        <f>F47</f>
        <v>2872726.74</v>
      </c>
      <c r="G46" s="19">
        <f t="shared" ref="G46:H47" si="19">G47</f>
        <v>-2921808.01</v>
      </c>
      <c r="H46" s="19">
        <f t="shared" si="19"/>
        <v>49.576486533280352</v>
      </c>
      <c r="J46" s="12"/>
    </row>
    <row r="47" spans="1:10" ht="28.9" customHeight="1">
      <c r="A47" s="7" t="s">
        <v>40</v>
      </c>
      <c r="B47" s="14" t="s">
        <v>41</v>
      </c>
      <c r="C47" s="19">
        <v>10822651.34</v>
      </c>
      <c r="D47" s="19">
        <v>10822651.34</v>
      </c>
      <c r="E47" s="19">
        <f>E48</f>
        <v>5794534.75</v>
      </c>
      <c r="F47" s="19">
        <f>F48</f>
        <v>2872726.74</v>
      </c>
      <c r="G47" s="19">
        <f t="shared" si="19"/>
        <v>-2921808.01</v>
      </c>
      <c r="H47" s="19">
        <f t="shared" si="19"/>
        <v>49.576486533280352</v>
      </c>
    </row>
    <row r="48" spans="1:10" ht="28.9" customHeight="1">
      <c r="A48" s="10" t="s">
        <v>42</v>
      </c>
      <c r="B48" s="5" t="s">
        <v>43</v>
      </c>
      <c r="C48" s="20">
        <v>10822651.34</v>
      </c>
      <c r="D48" s="20">
        <v>10822651.34</v>
      </c>
      <c r="E48" s="20">
        <f>'[1]2022 2 кв'!$D$32</f>
        <v>5794534.75</v>
      </c>
      <c r="F48" s="20">
        <v>2872726.74</v>
      </c>
      <c r="G48" s="33">
        <f>F48-E48</f>
        <v>-2921808.01</v>
      </c>
      <c r="H48" s="32">
        <f>F48/E48*100</f>
        <v>49.576486533280352</v>
      </c>
    </row>
    <row r="49" spans="1:10" ht="28.5" customHeight="1">
      <c r="A49" s="7" t="s">
        <v>44</v>
      </c>
      <c r="B49" s="14" t="s">
        <v>45</v>
      </c>
      <c r="C49" s="19">
        <v>650000</v>
      </c>
      <c r="D49" s="19">
        <v>650000</v>
      </c>
      <c r="E49" s="19">
        <f>E50</f>
        <v>316000</v>
      </c>
      <c r="F49" s="19">
        <f>F50</f>
        <v>336413.3</v>
      </c>
      <c r="G49" s="19">
        <f t="shared" ref="G49:H50" si="20">G50</f>
        <v>20413.299999999988</v>
      </c>
      <c r="H49" s="19">
        <f t="shared" si="20"/>
        <v>106.45990506329113</v>
      </c>
    </row>
    <row r="50" spans="1:10" ht="54.75" customHeight="1">
      <c r="A50" s="7" t="s">
        <v>46</v>
      </c>
      <c r="B50" s="14" t="s">
        <v>47</v>
      </c>
      <c r="C50" s="19">
        <v>650000</v>
      </c>
      <c r="D50" s="19">
        <v>650000</v>
      </c>
      <c r="E50" s="19">
        <f>E51</f>
        <v>316000</v>
      </c>
      <c r="F50" s="19">
        <f>F51</f>
        <v>336413.3</v>
      </c>
      <c r="G50" s="19">
        <f t="shared" si="20"/>
        <v>20413.299999999988</v>
      </c>
      <c r="H50" s="19">
        <f t="shared" si="20"/>
        <v>106.45990506329113</v>
      </c>
    </row>
    <row r="51" spans="1:10" ht="37.5" customHeight="1">
      <c r="A51" s="10" t="s">
        <v>48</v>
      </c>
      <c r="B51" s="5" t="s">
        <v>49</v>
      </c>
      <c r="C51" s="20">
        <v>650000</v>
      </c>
      <c r="D51" s="20">
        <v>650000</v>
      </c>
      <c r="E51" s="20">
        <f>'[1]2022 2 кв'!$D$34</f>
        <v>316000</v>
      </c>
      <c r="F51" s="20">
        <v>336413.3</v>
      </c>
      <c r="G51" s="33">
        <f>F51-E51</f>
        <v>20413.299999999988</v>
      </c>
      <c r="H51" s="32">
        <f>F51/E51*100</f>
        <v>106.45990506329113</v>
      </c>
    </row>
    <row r="52" spans="1:10" ht="14.45" customHeight="1">
      <c r="A52" s="7" t="s">
        <v>50</v>
      </c>
      <c r="B52" s="14" t="s">
        <v>51</v>
      </c>
      <c r="C52" s="19">
        <v>143451.54999999999</v>
      </c>
      <c r="D52" s="19">
        <v>143451.54999999999</v>
      </c>
      <c r="E52" s="19">
        <f>E53</f>
        <v>69000</v>
      </c>
      <c r="F52" s="19">
        <f>F53</f>
        <v>99023.19</v>
      </c>
      <c r="G52" s="19">
        <f t="shared" ref="G52:H53" si="21">G53</f>
        <v>30023.190000000002</v>
      </c>
      <c r="H52" s="19">
        <f t="shared" si="21"/>
        <v>143.51186956521741</v>
      </c>
      <c r="J52" s="12"/>
    </row>
    <row r="53" spans="1:10" ht="14.45" customHeight="1">
      <c r="A53" s="7" t="s">
        <v>52</v>
      </c>
      <c r="B53" s="14" t="s">
        <v>53</v>
      </c>
      <c r="C53" s="19">
        <v>143451.54999999999</v>
      </c>
      <c r="D53" s="19">
        <v>143451.54999999999</v>
      </c>
      <c r="E53" s="19">
        <f>E54</f>
        <v>69000</v>
      </c>
      <c r="F53" s="19">
        <f>F54+F55</f>
        <v>99023.19</v>
      </c>
      <c r="G53" s="19">
        <f t="shared" si="21"/>
        <v>30023.190000000002</v>
      </c>
      <c r="H53" s="19">
        <f t="shared" si="21"/>
        <v>143.51186956521741</v>
      </c>
    </row>
    <row r="54" spans="1:10" ht="15.75" customHeight="1">
      <c r="A54" s="10" t="s">
        <v>54</v>
      </c>
      <c r="B54" s="5" t="s">
        <v>55</v>
      </c>
      <c r="C54" s="24">
        <v>143451.54999999999</v>
      </c>
      <c r="D54" s="24">
        <v>143451.54999999999</v>
      </c>
      <c r="E54" s="24">
        <f>'[1]2022 2 кв'!$D$35</f>
        <v>69000</v>
      </c>
      <c r="F54" s="24">
        <v>99023.19</v>
      </c>
      <c r="G54" s="31">
        <f>F54-E54</f>
        <v>30023.190000000002</v>
      </c>
      <c r="H54" s="32">
        <f>F54/E54*100</f>
        <v>143.51186956521741</v>
      </c>
    </row>
    <row r="55" spans="1:10" ht="15.75" customHeight="1">
      <c r="A55" s="10" t="s">
        <v>112</v>
      </c>
      <c r="B55" s="5" t="s">
        <v>111</v>
      </c>
      <c r="C55" s="24"/>
      <c r="D55" s="24"/>
      <c r="E55" s="24"/>
      <c r="F55" s="24"/>
      <c r="G55" s="31"/>
      <c r="H55" s="32"/>
    </row>
    <row r="56" spans="1:10" ht="37.5" customHeight="1">
      <c r="A56" s="10" t="s">
        <v>113</v>
      </c>
      <c r="B56" s="34" t="s">
        <v>115</v>
      </c>
      <c r="C56" s="24"/>
      <c r="D56" s="24"/>
      <c r="E56" s="24">
        <v>0</v>
      </c>
      <c r="F56" s="24">
        <v>639594.99</v>
      </c>
      <c r="G56" s="31">
        <f>F56-E56</f>
        <v>639594.99</v>
      </c>
      <c r="H56" s="32"/>
    </row>
    <row r="57" spans="1:10" ht="39.75" customHeight="1">
      <c r="A57" s="10" t="s">
        <v>114</v>
      </c>
      <c r="B57" s="35" t="s">
        <v>116</v>
      </c>
      <c r="C57" s="24"/>
      <c r="D57" s="24"/>
      <c r="E57" s="24"/>
      <c r="F57" s="24">
        <v>21348.560000000001</v>
      </c>
      <c r="G57" s="31">
        <f>F57-E57</f>
        <v>21348.560000000001</v>
      </c>
      <c r="H57" s="32"/>
    </row>
    <row r="58" spans="1:10" ht="41.25" customHeight="1">
      <c r="A58" s="36" t="s">
        <v>120</v>
      </c>
      <c r="B58" s="37" t="s">
        <v>121</v>
      </c>
      <c r="C58" s="24"/>
      <c r="D58" s="24">
        <v>45000</v>
      </c>
      <c r="E58" s="24"/>
      <c r="F58" s="24"/>
      <c r="G58" s="31"/>
      <c r="H58" s="32"/>
    </row>
    <row r="59" spans="1:10" ht="14.45" customHeight="1">
      <c r="A59" s="7" t="s">
        <v>0</v>
      </c>
      <c r="B59" s="8" t="s">
        <v>56</v>
      </c>
      <c r="C59" s="25">
        <v>12096064.579999998</v>
      </c>
      <c r="D59" s="25">
        <f>D60+D67+D70</f>
        <v>74643316.320000008</v>
      </c>
      <c r="E59" s="25">
        <f>E60+E67+E70</f>
        <v>30940076.75</v>
      </c>
      <c r="F59" s="25">
        <f>F60+F67+F70</f>
        <v>30940076.75</v>
      </c>
      <c r="G59" s="25">
        <f>G60+G67+G70</f>
        <v>0</v>
      </c>
      <c r="H59" s="42">
        <f>F59/E59*100</f>
        <v>100</v>
      </c>
    </row>
    <row r="60" spans="1:10" ht="29.25" customHeight="1">
      <c r="A60" s="7" t="s">
        <v>57</v>
      </c>
      <c r="B60" s="14" t="s">
        <v>58</v>
      </c>
      <c r="C60" s="21">
        <v>12096064.579999998</v>
      </c>
      <c r="D60" s="21">
        <f>D61+D64+D62+D63+D65+D66</f>
        <v>25049687.490000002</v>
      </c>
      <c r="E60" s="21">
        <f>E61+E64+E62+E63+E65+E66</f>
        <v>18346447.920000002</v>
      </c>
      <c r="F60" s="21">
        <f>F61+F64+F62+F63+F65+F66</f>
        <v>18346447.920000002</v>
      </c>
      <c r="G60" s="5"/>
      <c r="H60" s="5"/>
    </row>
    <row r="61" spans="1:10" ht="28.5" customHeight="1">
      <c r="A61" s="3" t="s">
        <v>99</v>
      </c>
      <c r="B61" s="5" t="s">
        <v>59</v>
      </c>
      <c r="C61" s="22">
        <v>4500000</v>
      </c>
      <c r="D61" s="22">
        <v>4500000</v>
      </c>
      <c r="E61" s="22"/>
      <c r="F61" s="22"/>
      <c r="G61" s="5"/>
      <c r="H61" s="5"/>
    </row>
    <row r="62" spans="1:10" ht="51" customHeight="1">
      <c r="A62" s="10" t="s">
        <v>81</v>
      </c>
      <c r="B62" s="5" t="s">
        <v>82</v>
      </c>
      <c r="C62" s="22">
        <v>592178.03</v>
      </c>
      <c r="D62" s="22">
        <v>592178.03</v>
      </c>
      <c r="E62" s="22">
        <v>592178.03</v>
      </c>
      <c r="F62" s="22">
        <v>592178.03</v>
      </c>
      <c r="G62" s="31">
        <f>F62-E62</f>
        <v>0</v>
      </c>
      <c r="H62" s="5">
        <f>F62/E62*100</f>
        <v>100</v>
      </c>
    </row>
    <row r="63" spans="1:10" ht="31.5" customHeight="1">
      <c r="A63" s="10" t="s">
        <v>83</v>
      </c>
      <c r="B63" s="5" t="s">
        <v>84</v>
      </c>
      <c r="C63" s="22">
        <v>154500</v>
      </c>
      <c r="D63" s="22">
        <v>154500</v>
      </c>
      <c r="E63" s="22">
        <v>75000</v>
      </c>
      <c r="F63" s="22">
        <v>75000</v>
      </c>
      <c r="G63" s="31">
        <f t="shared" ref="G63:G70" si="22">F63-E63</f>
        <v>0</v>
      </c>
      <c r="H63" s="5"/>
    </row>
    <row r="64" spans="1:10" ht="43.35" customHeight="1">
      <c r="A64" s="3" t="s">
        <v>100</v>
      </c>
      <c r="B64" s="5" t="s">
        <v>80</v>
      </c>
      <c r="C64" s="22">
        <v>3738100</v>
      </c>
      <c r="D64" s="22">
        <v>3738100</v>
      </c>
      <c r="E64" s="22">
        <v>1614360.43</v>
      </c>
      <c r="F64" s="22">
        <v>1614360.43</v>
      </c>
      <c r="G64" s="31">
        <f t="shared" si="22"/>
        <v>0</v>
      </c>
      <c r="H64" s="40">
        <f>F64/E64*100</f>
        <v>100</v>
      </c>
    </row>
    <row r="65" spans="1:8" ht="43.5" customHeight="1">
      <c r="A65" s="3" t="s">
        <v>106</v>
      </c>
      <c r="B65" s="11" t="s">
        <v>107</v>
      </c>
      <c r="C65" s="22">
        <v>3111286.55</v>
      </c>
      <c r="D65" s="22">
        <f>3111286.55+11453622.91</f>
        <v>14564909.460000001</v>
      </c>
      <c r="E65" s="22">
        <v>14564909.460000001</v>
      </c>
      <c r="F65" s="22">
        <v>14564909.460000001</v>
      </c>
      <c r="G65" s="31">
        <f t="shared" si="22"/>
        <v>0</v>
      </c>
      <c r="H65" s="5">
        <f>F65/E65*100</f>
        <v>100</v>
      </c>
    </row>
    <row r="66" spans="1:8" ht="56.25" customHeight="1">
      <c r="A66" s="38" t="s">
        <v>122</v>
      </c>
      <c r="B66" s="39" t="s">
        <v>123</v>
      </c>
      <c r="C66" s="22"/>
      <c r="D66" s="22">
        <v>1500000</v>
      </c>
      <c r="E66" s="22">
        <v>1500000</v>
      </c>
      <c r="F66" s="22">
        <v>1500000</v>
      </c>
      <c r="G66" s="31">
        <f t="shared" si="22"/>
        <v>0</v>
      </c>
      <c r="H66" s="5"/>
    </row>
    <row r="67" spans="1:8" ht="28.9" customHeight="1">
      <c r="A67" s="7" t="s">
        <v>60</v>
      </c>
      <c r="B67" s="14" t="s">
        <v>61</v>
      </c>
      <c r="C67" s="21">
        <v>0</v>
      </c>
      <c r="D67" s="21">
        <f t="shared" ref="D67:F68" si="23">D68</f>
        <v>50500000</v>
      </c>
      <c r="E67" s="21">
        <f t="shared" si="23"/>
        <v>13500000</v>
      </c>
      <c r="F67" s="21">
        <f t="shared" si="23"/>
        <v>13500000</v>
      </c>
      <c r="G67" s="31">
        <f t="shared" si="22"/>
        <v>0</v>
      </c>
      <c r="H67" s="5"/>
    </row>
    <row r="68" spans="1:8" ht="28.9" customHeight="1">
      <c r="A68" s="7" t="s">
        <v>105</v>
      </c>
      <c r="B68" s="14" t="s">
        <v>86</v>
      </c>
      <c r="C68" s="21">
        <v>0</v>
      </c>
      <c r="D68" s="21">
        <f t="shared" si="23"/>
        <v>50500000</v>
      </c>
      <c r="E68" s="21">
        <f t="shared" si="23"/>
        <v>13500000</v>
      </c>
      <c r="F68" s="21">
        <f t="shared" si="23"/>
        <v>13500000</v>
      </c>
      <c r="G68" s="31">
        <f>F68-E68</f>
        <v>0</v>
      </c>
      <c r="H68" s="5"/>
    </row>
    <row r="69" spans="1:8" ht="28.9" customHeight="1">
      <c r="A69" s="3" t="s">
        <v>104</v>
      </c>
      <c r="B69" s="5" t="s">
        <v>62</v>
      </c>
      <c r="C69" s="22"/>
      <c r="D69" s="22">
        <f>50000000+500000</f>
        <v>50500000</v>
      </c>
      <c r="E69" s="22">
        <v>13500000</v>
      </c>
      <c r="F69" s="22">
        <v>13500000</v>
      </c>
      <c r="G69" s="31">
        <f>F69-E69</f>
        <v>0</v>
      </c>
      <c r="H69" s="5">
        <f>F69/E69*100</f>
        <v>100</v>
      </c>
    </row>
    <row r="70" spans="1:8" ht="28.9" customHeight="1">
      <c r="A70" s="10" t="s">
        <v>102</v>
      </c>
      <c r="B70" s="5" t="s">
        <v>103</v>
      </c>
      <c r="C70" s="22">
        <v>0</v>
      </c>
      <c r="D70" s="22">
        <f>-505487.17+(-190981)+(-209903)</f>
        <v>-906371.16999999993</v>
      </c>
      <c r="E70" s="22">
        <v>-906371.17</v>
      </c>
      <c r="F70" s="22">
        <v>-906371.17</v>
      </c>
      <c r="G70" s="31">
        <f t="shared" si="22"/>
        <v>0</v>
      </c>
      <c r="H70" s="5">
        <f>F70/E70*100</f>
        <v>100</v>
      </c>
    </row>
    <row r="71" spans="1:8" ht="21.6" customHeight="1">
      <c r="A71" s="45" t="s">
        <v>63</v>
      </c>
      <c r="B71" s="45"/>
      <c r="C71" s="16">
        <v>212783865.10500002</v>
      </c>
      <c r="D71" s="16">
        <f>D9+D37+D59</f>
        <v>287628642.60500002</v>
      </c>
      <c r="E71" s="16">
        <f>E9+E37+E59</f>
        <v>137808789.63999999</v>
      </c>
      <c r="F71" s="16">
        <f>F9+F37+F59</f>
        <v>140986097.93000001</v>
      </c>
      <c r="G71" s="16">
        <f>G9+G37+G59</f>
        <v>3177308.2900000056</v>
      </c>
      <c r="H71" s="41">
        <f>F71/E71*100</f>
        <v>102.30559189896388</v>
      </c>
    </row>
    <row r="72" spans="1:8">
      <c r="C72" s="12"/>
    </row>
  </sheetData>
  <mergeCells count="3">
    <mergeCell ref="A71:B71"/>
    <mergeCell ref="A5:H5"/>
    <mergeCell ref="F4:I4"/>
  </mergeCells>
  <phoneticPr fontId="12" type="noConversion"/>
  <pageMargins left="0.98425196850393704" right="0.11811023622047245" top="0.31496062992125984" bottom="0.39370078740157483" header="0.15748031496062992" footer="0.31496062992125984"/>
  <pageSetup paperSize="9" scale="63" orientation="portrait" r:id="rId1"/>
  <headerFooter>
    <oddFooter>&amp;C&amp;P из &amp;N</oddFooter>
  </headerFooter>
  <rowBreaks count="2" manualBreakCount="2">
    <brk id="23" max="7" man="1"/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Табл.1.1</vt:lpstr>
      <vt:lpstr>Табл.1.1!Заголовки_для_печати</vt:lpstr>
      <vt:lpstr>Табл.1.1!Область_печати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Городской Совет</dc:creator>
  <cp:lastModifiedBy>Щеглова Виктория Александровна</cp:lastModifiedBy>
  <cp:lastPrinted>2022-07-07T09:24:24Z</cp:lastPrinted>
  <dcterms:created xsi:type="dcterms:W3CDTF">2006-09-16T00:00:00Z</dcterms:created>
  <dcterms:modified xsi:type="dcterms:W3CDTF">2022-07-11T05:06:38Z</dcterms:modified>
</cp:coreProperties>
</file>