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990"/>
  </bookViews>
  <sheets>
    <sheet name="Табл.1.1" sheetId="4" r:id="rId1"/>
  </sheets>
  <externalReferences>
    <externalReference r:id="rId2"/>
  </externalReferences>
  <definedNames>
    <definedName name="_xlnm.Print_Titles" localSheetId="0">Табл.1.1!$4:$6</definedName>
    <definedName name="_xlnm.Print_Area" localSheetId="0">Табл.1.1!$A$1:$H$69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9" i="4"/>
  <c r="H57"/>
  <c r="H53"/>
  <c r="H50"/>
  <c r="H47"/>
  <c r="H45"/>
  <c r="H43"/>
  <c r="H42"/>
  <c r="H41"/>
  <c r="H40"/>
  <c r="H39"/>
  <c r="H38"/>
  <c r="H37"/>
  <c r="H36"/>
  <c r="H33"/>
  <c r="H28"/>
  <c r="H25"/>
  <c r="H7"/>
  <c r="H8"/>
  <c r="H10"/>
  <c r="H19"/>
  <c r="F57"/>
  <c r="F58"/>
  <c r="E57"/>
  <c r="E58"/>
  <c r="G68"/>
  <c r="F26"/>
  <c r="F17"/>
  <c r="F12"/>
  <c r="E47"/>
  <c r="F31" l="1"/>
  <c r="F28" s="1"/>
  <c r="G61"/>
  <c r="G62"/>
  <c r="G63"/>
  <c r="G66"/>
  <c r="G60"/>
  <c r="F53"/>
  <c r="G67"/>
  <c r="E53"/>
  <c r="E52" s="1"/>
  <c r="E51" s="1"/>
  <c r="H49"/>
  <c r="H48" s="1"/>
  <c r="G47"/>
  <c r="G46" s="1"/>
  <c r="G45" s="1"/>
  <c r="E43"/>
  <c r="E42" s="1"/>
  <c r="E41"/>
  <c r="E40"/>
  <c r="E39"/>
  <c r="E32"/>
  <c r="G32" s="1"/>
  <c r="E31"/>
  <c r="E30"/>
  <c r="G30" s="1"/>
  <c r="E29"/>
  <c r="E27"/>
  <c r="G27" s="1"/>
  <c r="E26"/>
  <c r="E35"/>
  <c r="E23"/>
  <c r="G23" s="1"/>
  <c r="E22"/>
  <c r="E21"/>
  <c r="G21" s="1"/>
  <c r="E20"/>
  <c r="E11"/>
  <c r="F42"/>
  <c r="F38"/>
  <c r="F19"/>
  <c r="E12"/>
  <c r="G12" s="1"/>
  <c r="E13"/>
  <c r="G13" s="1"/>
  <c r="E14"/>
  <c r="G14" s="1"/>
  <c r="E15"/>
  <c r="G15" s="1"/>
  <c r="E16"/>
  <c r="E17"/>
  <c r="G22" l="1"/>
  <c r="E49"/>
  <c r="E48" s="1"/>
  <c r="G40"/>
  <c r="G26"/>
  <c r="G25" s="1"/>
  <c r="F25"/>
  <c r="G50"/>
  <c r="G49" s="1"/>
  <c r="G48" s="1"/>
  <c r="E10"/>
  <c r="E9" s="1"/>
  <c r="E34"/>
  <c r="E33" s="1"/>
  <c r="E19"/>
  <c r="E18" s="1"/>
  <c r="H52"/>
  <c r="H51" s="1"/>
  <c r="E38"/>
  <c r="E37" s="1"/>
  <c r="F52"/>
  <c r="G11"/>
  <c r="G17"/>
  <c r="G16"/>
  <c r="E25"/>
  <c r="E28"/>
  <c r="E46"/>
  <c r="E45" s="1"/>
  <c r="H9"/>
  <c r="G20"/>
  <c r="G19" s="1"/>
  <c r="G18" s="1"/>
  <c r="G29"/>
  <c r="G31"/>
  <c r="G35"/>
  <c r="G34" s="1"/>
  <c r="G33" s="1"/>
  <c r="G41"/>
  <c r="G53"/>
  <c r="G52" s="1"/>
  <c r="G51" s="1"/>
  <c r="G39"/>
  <c r="G43"/>
  <c r="G42" s="1"/>
  <c r="F24"/>
  <c r="G10" l="1"/>
  <c r="G9" s="1"/>
  <c r="E36"/>
  <c r="E24"/>
  <c r="E8" s="1"/>
  <c r="E69" s="1"/>
  <c r="H24"/>
  <c r="H18"/>
  <c r="G38"/>
  <c r="G37" s="1"/>
  <c r="G36" s="1"/>
  <c r="G28"/>
  <c r="G24" s="1"/>
  <c r="G8" s="1"/>
  <c r="F65"/>
  <c r="G7" l="1"/>
  <c r="E7"/>
  <c r="F64"/>
  <c r="G65"/>
  <c r="F51"/>
  <c r="F49"/>
  <c r="F48" s="1"/>
  <c r="F46"/>
  <c r="F45" s="1"/>
  <c r="F34"/>
  <c r="F33" s="1"/>
  <c r="G64" l="1"/>
  <c r="F10"/>
  <c r="F9" s="1"/>
  <c r="F18"/>
  <c r="F37" l="1"/>
  <c r="F36" s="1"/>
  <c r="F8"/>
  <c r="F7" l="1"/>
  <c r="F69"/>
</calcChain>
</file>

<file path=xl/sharedStrings.xml><?xml version="1.0" encoding="utf-8"?>
<sst xmlns="http://schemas.openxmlformats.org/spreadsheetml/2006/main" count="133" uniqueCount="126">
  <si>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</si>
  <si>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</si>
  <si>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</si>
  <si>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</si>
  <si>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</si>
  <si>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</si>
  <si>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</si>
  <si>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</si>
  <si>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</si>
  <si>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</si>
  <si>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</si>
  <si>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</si>
  <si>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</si>
  <si>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</si>
  <si>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</si>
  <si>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</si>
  <si>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</si>
  <si>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</si>
  <si>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</si>
  <si>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</si>
  <si>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</si>
  <si>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</si>
  <si>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</si>
  <si>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</si>
  <si>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</si>
  <si>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</si>
  <si>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</si>
  <si>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</si>
  <si>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</si>
  <si>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</si>
  <si>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</si>
  <si>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</si>
  <si>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</si>
  <si>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</si>
  <si>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</si>
  <si>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</si>
  <si>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</si>
  <si>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</si>
  <si>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</si>
  <si>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</si>
  <si>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</si>
  <si>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</si>
  <si>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</si>
  <si>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</si>
  <si>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</si>
  <si>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</si>
  <si>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</si>
  <si>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</si>
  <si>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</si>
  <si>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</si>
  <si>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</si>
  <si>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</si>
  <si>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</si>
  <si>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</si>
  <si>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</si>
  <si>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</si>
  <si>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</si>
  <si>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</si>
  <si>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</si>
  <si>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</si>
  <si>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</si>
  <si>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</si>
  <si>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городских поселений</t>
  </si>
  <si>
    <t>ВСЕГО ДОХОДОВ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</si>
  <si>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</si>
  <si>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</si>
  <si>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</si>
  <si>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</si>
  <si>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</si>
  <si>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</si>
  <si>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</si>
  <si>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</si>
  <si>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</si>
  <si>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</si>
  <si>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</si>
  <si>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</si>
  <si>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</si>
  <si>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</si>
  <si>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</si>
  <si>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</si>
  <si>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</si>
  <si>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</si>
  <si>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</si>
  <si>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</si>
  <si>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</si>
  <si>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802 1 11 07015 13 0000 120</t>
  </si>
  <si>
    <t>Прочие безвозмездные поступления в бюджеты муниципальных районов</t>
  </si>
  <si>
    <t>Доходы от перечисления части прибыли МУПов</t>
  </si>
  <si>
    <t>802 1 11 05075 13 0000 120</t>
  </si>
  <si>
    <t>Доходы от сдачи в аренду имущества, составляющего казну муниципальных районов (за исключением земельных участков)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</si>
  <si>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</si>
  <si>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</si>
  <si>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</si>
  <si>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</si>
  <si>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</si>
  <si>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</si>
  <si>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</si>
  <si>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182 1 06 01030 13 0000 110</t>
  </si>
  <si>
    <t>182 1 06 06033 13 1000 110</t>
  </si>
  <si>
    <t>802 2 02 25555 13 0000 150</t>
  </si>
  <si>
    <t>802 2 02 35118 13 0000 150</t>
  </si>
  <si>
    <t>100 1 03 00000 00 0000 000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</si>
  <si>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</si>
  <si>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</si>
  <si>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802 2 07 05030 13 0000 150</t>
  </si>
  <si>
    <t>000 2 07 05000 05 0000 150</t>
  </si>
  <si>
    <t>802 2 02 49999 13 0000 150</t>
  </si>
  <si>
    <t>Прочие межбюджетные трансферты, передаваемые бюджетам городских (сельских) поселений</t>
  </si>
  <si>
    <t>Исполнено на 01.04.2022</t>
  </si>
  <si>
    <t>Утвержденная                                         сумма</t>
  </si>
  <si>
    <t>План                            на 1 кв. 2022</t>
  </si>
  <si>
    <t>Отклонение</t>
  </si>
  <si>
    <t>% исполнения</t>
  </si>
  <si>
    <t>Прочие невыясненные доходы бюджетов поселений</t>
  </si>
  <si>
    <t>802 1 17 01050 13 0000 180</t>
  </si>
  <si>
    <t>802 1 16 07010 13 0000 140</t>
  </si>
  <si>
    <t>802 1 16 07090 13 0000 140</t>
  </si>
  <si>
    <t>Денежные взыскания (штрафы) за нарушение законодательства РФ о контрактно системе в сфере закупок товаров, работ, услуг для обеспечения государственных и муниципальных нужд городских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</si>
  <si>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</si>
  <si>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Исполнение поступления доходов  в  бюджет муниципального образования "Город Удачный" Мирнинского района РС(Я)                 за 1 квартал 2022 года</t>
  </si>
  <si>
    <t>к постановлению</t>
  </si>
  <si>
    <t xml:space="preserve">Уточненный объем доходов </t>
  </si>
  <si>
    <t>802 2 19 60010 13 6336 150</t>
  </si>
  <si>
    <t>Возврат субвенции на выполнение отдельных полномочий на организацию мероприятий по предупреждению и ликвидации болезней животных, их лечению</t>
  </si>
  <si>
    <t>Приложение 1</t>
  </si>
  <si>
    <t>№ 345 от 22 апреля 2022г.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</si>
</sst>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_р_._-;\-* #,##0.00_р_._-;_-* &quot;-&quot;????_р_._-;_-@_-"/>
    <numFmt numFmtId="165" formatCode="_-* #,##0.00\ _₽_-;\-* #,##0.00\ _₽_-;_-* &quot;-&quot;??\ _₽_-;_-@_-"/>
  </numFmts>
  <fonts count="13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47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2" applyNumberFormat="1" applyFont="1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quotePrefix="1" applyNumberFormat="1" applyFont="1" applyBorder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10" fillId="2" borderId="1" xfId="1" applyFont="1" applyFill="1" applyBorder="1" applyAlignment="1">
      <alignment horizontal="right" vertical="top" wrapText="1"/>
    </xf>
    <xf numFmtId="43" fontId="1" fillId="2" borderId="1" xfId="1" applyFon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right" vertical="top" wrapText="1"/>
    </xf>
    <xf numFmtId="43" fontId="0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43" fontId="0" fillId="2" borderId="1" xfId="1" applyFont="1" applyFill="1" applyBorder="1" applyAlignment="1">
      <alignment horizontal="right" vertical="top" wrapText="1"/>
    </xf>
    <xf numFmtId="43" fontId="3" fillId="2" borderId="1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0" fillId="0" borderId="0" xfId="0">
      <alignment vertical="top" wrapText="1"/>
    </xf>
    <xf numFmtId="0" fontId="0" fillId="0" borderId="3" xfId="0" applyBorder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right" vertical="top" wrapText="1"/>
    </xf>
    <xf numFmtId="43" fontId="10" fillId="2" borderId="1" xfId="1" applyNumberFormat="1" applyFont="1" applyFill="1" applyBorder="1" applyAlignment="1">
      <alignment horizontal="right" vertical="top" wrapText="1"/>
    </xf>
    <xf numFmtId="43" fontId="1" fillId="2" borderId="1" xfId="1" applyNumberFormat="1" applyFont="1" applyFill="1" applyBorder="1" applyAlignment="1">
      <alignment horizontal="right" vertical="top" wrapText="1"/>
    </xf>
    <xf numFmtId="43" fontId="0" fillId="0" borderId="1" xfId="0" applyNumberFormat="1" applyFont="1" applyFill="1" applyBorder="1" applyAlignment="1">
      <alignment vertical="top" wrapText="1"/>
    </xf>
    <xf numFmtId="43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rif/Desktop/&#1050;&#1086;&#1084;&#1087;&#1100;&#1102;&#1090;&#1077;&#1088;%20&#1051;&#1077;&#1085;&#1072;%20&#1056;&#1091;&#1076;&#1077;&#1085;&#1082;&#1086;/&#1076;&#1080;&#1089;&#1082;%20D/&#1084;&#1086;&#1080;%20&#1076;&#1086;&#1082;&#1091;&#1084;&#1077;&#1085;&#1090;&#1099;/&#1046;&#1050;&#1061;%20-&#1058;&#1040;&#1056;&#1048;&#1060;&#1067;%20&#1048;%20&#1053;&#1045;%20&#1058;&#1054;&#1051;&#1068;&#1050;&#1054;/&#1044;&#1086;&#1093;&#1086;&#1076;&#1085;&#1099;&#1081;%20&#1087;&#1086;&#1090;&#1077;&#1085;&#1094;&#1080;&#1072;&#1083;/&#1050;&#1072;&#1089;&#1089;&#1086;&#1074;&#1099;&#1081;%20&#1087;&#1083;&#1072;&#1085;%20&#1085;&#1072;%20202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план"/>
      <sheetName val="2022 1 кв"/>
      <sheetName val="Табл."/>
    </sheetNames>
    <sheetDataSet>
      <sheetData sheetId="0">
        <row r="32">
          <cell r="D32">
            <v>3691247.9</v>
          </cell>
        </row>
      </sheetData>
      <sheetData sheetId="1">
        <row r="7">
          <cell r="D7">
            <v>78420</v>
          </cell>
        </row>
        <row r="8">
          <cell r="D8">
            <v>435</v>
          </cell>
        </row>
        <row r="9">
          <cell r="D9">
            <v>104424.99</v>
          </cell>
        </row>
        <row r="10">
          <cell r="D10">
            <v>-9832.5</v>
          </cell>
        </row>
        <row r="11">
          <cell r="D11">
            <v>64999.979999999996</v>
          </cell>
        </row>
        <row r="14">
          <cell r="D14">
            <v>235120</v>
          </cell>
        </row>
        <row r="15">
          <cell r="D15">
            <v>10500</v>
          </cell>
        </row>
        <row r="17">
          <cell r="D17">
            <v>7188228.5499999998</v>
          </cell>
        </row>
        <row r="18">
          <cell r="D18">
            <v>0</v>
          </cell>
        </row>
        <row r="19">
          <cell r="D19">
            <v>42000</v>
          </cell>
        </row>
        <row r="20">
          <cell r="D20">
            <v>0</v>
          </cell>
        </row>
        <row r="21">
          <cell r="D21">
            <v>1600000</v>
          </cell>
        </row>
        <row r="22">
          <cell r="D22">
            <v>85964.21</v>
          </cell>
        </row>
        <row r="23">
          <cell r="D23">
            <v>2131457.6</v>
          </cell>
        </row>
        <row r="24">
          <cell r="D24">
            <v>820444.95000000007</v>
          </cell>
        </row>
        <row r="28">
          <cell r="D28">
            <v>30000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Normal="100" zoomScaleSheetLayoutView="100" workbookViewId="0">
      <selection activeCell="F8" sqref="F8"/>
    </sheetView>
  </sheetViews>
  <sheetFormatPr defaultRowHeight="12.75"/>
  <cols>
    <col min="1" max="1" width="27.6640625" customWidth="1"/>
    <col min="2" max="2" width="50.33203125" customWidth="1"/>
    <col min="3" max="3" width="23.1640625" hidden="1" customWidth="1"/>
    <col min="4" max="4" width="17.6640625" customWidth="1"/>
    <col min="5" max="5" width="17" customWidth="1"/>
    <col min="6" max="6" width="16.6640625" customWidth="1"/>
    <col min="7" max="7" width="15" customWidth="1"/>
    <col min="8" max="8" width="13.1640625" style="12" customWidth="1"/>
  </cols>
  <sheetData>
    <row r="1" spans="1:9" ht="14.25" customHeight="1">
      <c r="A1" t="s">
        <v>0</v>
      </c>
      <c r="F1" s="36" t="s">
        <v>124</v>
      </c>
      <c r="G1" s="44"/>
      <c r="H1" s="45"/>
      <c r="I1" s="45"/>
    </row>
    <row r="2" spans="1:9" ht="14.25" customHeight="1">
      <c r="F2" s="44" t="s">
        <v>120</v>
      </c>
      <c r="G2" s="44"/>
      <c r="H2" s="44"/>
      <c r="I2" s="35"/>
    </row>
    <row r="3" spans="1:9" ht="15.75" customHeight="1">
      <c r="F3" s="44" t="s">
        <v>125</v>
      </c>
      <c r="G3" s="45"/>
      <c r="H3" s="45"/>
      <c r="I3" s="35"/>
    </row>
    <row r="4" spans="1:9" ht="36" customHeight="1">
      <c r="A4" s="46" t="s">
        <v>119</v>
      </c>
      <c r="B4" s="46"/>
      <c r="C4" s="46"/>
      <c r="D4" s="46"/>
      <c r="E4" s="46"/>
      <c r="F4" s="46"/>
      <c r="G4" s="46"/>
      <c r="H4" s="46"/>
    </row>
    <row r="5" spans="1:9" ht="21.6" customHeight="1">
      <c r="A5" s="2" t="s">
        <v>0</v>
      </c>
      <c r="B5" s="2" t="s">
        <v>0</v>
      </c>
      <c r="C5" s="1"/>
    </row>
    <row r="6" spans="1:9" ht="41.25" customHeight="1">
      <c r="A6" s="6" t="s">
        <v>1</v>
      </c>
      <c r="B6" s="6" t="s">
        <v>2</v>
      </c>
      <c r="C6" s="15" t="s">
        <v>109</v>
      </c>
      <c r="D6" s="15" t="s">
        <v>121</v>
      </c>
      <c r="E6" s="15" t="s">
        <v>110</v>
      </c>
      <c r="F6" s="15" t="s">
        <v>108</v>
      </c>
      <c r="G6" s="6" t="s">
        <v>111</v>
      </c>
      <c r="H6" s="37" t="s">
        <v>112</v>
      </c>
    </row>
    <row r="7" spans="1:9" ht="18.75" customHeight="1">
      <c r="A7" s="7" t="s">
        <v>0</v>
      </c>
      <c r="B7" s="14" t="s">
        <v>3</v>
      </c>
      <c r="C7" s="16">
        <v>200687800.52500001</v>
      </c>
      <c r="D7" s="16">
        <v>204454533.27500001</v>
      </c>
      <c r="E7" s="16">
        <f>E8+E36</f>
        <v>49661631.327500001</v>
      </c>
      <c r="F7" s="16">
        <f>F8+F36</f>
        <v>55515449.869999997</v>
      </c>
      <c r="G7" s="16">
        <f t="shared" ref="G7" si="0">G8+G36</f>
        <v>5747886.5824999996</v>
      </c>
      <c r="H7" s="38">
        <f>F7/E7*100</f>
        <v>111.78740686929159</v>
      </c>
    </row>
    <row r="8" spans="1:9" ht="14.45" customHeight="1">
      <c r="A8" s="14" t="s">
        <v>0</v>
      </c>
      <c r="B8" s="8" t="s">
        <v>4</v>
      </c>
      <c r="C8" s="17">
        <v>165175679.995</v>
      </c>
      <c r="D8" s="17">
        <v>168942412.745</v>
      </c>
      <c r="E8" s="17">
        <f>E9+E18+E24+E33</f>
        <v>41140516.667499997</v>
      </c>
      <c r="F8" s="17">
        <f>F9+F18+F24+F33</f>
        <v>50222762.109999999</v>
      </c>
      <c r="G8" s="17">
        <f t="shared" ref="G8" si="1">G9+G18+G24+G33</f>
        <v>9082245.442499999</v>
      </c>
      <c r="H8" s="17">
        <f>F8/E8*100</f>
        <v>122.07615795373508</v>
      </c>
    </row>
    <row r="9" spans="1:9" ht="14.45" customHeight="1">
      <c r="A9" s="7" t="s">
        <v>5</v>
      </c>
      <c r="B9" s="13" t="s">
        <v>6</v>
      </c>
      <c r="C9" s="18">
        <v>128877000</v>
      </c>
      <c r="D9" s="18">
        <v>132643732.75</v>
      </c>
      <c r="E9" s="18">
        <f>E10</f>
        <v>33426220.647500001</v>
      </c>
      <c r="F9" s="18">
        <f>F10</f>
        <v>42653791.950000003</v>
      </c>
      <c r="G9" s="18">
        <f t="shared" ref="G9:H9" si="2">G10</f>
        <v>9227571.3024999984</v>
      </c>
      <c r="H9" s="39">
        <f t="shared" si="2"/>
        <v>127.60578708496662</v>
      </c>
    </row>
    <row r="10" spans="1:9" ht="28.9" customHeight="1">
      <c r="A10" s="7" t="s">
        <v>7</v>
      </c>
      <c r="B10" s="14" t="s">
        <v>8</v>
      </c>
      <c r="C10" s="19">
        <v>128877000</v>
      </c>
      <c r="D10" s="19">
        <v>132643732.75</v>
      </c>
      <c r="E10" s="19">
        <f>E11+E12+E13+E14+E15+E16+E17</f>
        <v>33426220.647500001</v>
      </c>
      <c r="F10" s="19">
        <f>F11+F12+F13+F14+F15+F16+F17</f>
        <v>42653791.950000003</v>
      </c>
      <c r="G10" s="19">
        <f t="shared" ref="G10" si="3">G11+G12+G13+G14+G15+G16+G17</f>
        <v>9227571.3024999984</v>
      </c>
      <c r="H10" s="40">
        <f>F10/E10*100</f>
        <v>127.60578708496662</v>
      </c>
    </row>
    <row r="11" spans="1:9" ht="96" customHeight="1">
      <c r="A11" s="28">
        <v>1.8210102010011001E+19</v>
      </c>
      <c r="B11" s="29" t="s">
        <v>90</v>
      </c>
      <c r="C11" s="20">
        <v>128281758.3</v>
      </c>
      <c r="D11" s="20">
        <v>132048491.05</v>
      </c>
      <c r="E11" s="20">
        <f>D11/4+265287.46</f>
        <v>33277410.2225</v>
      </c>
      <c r="F11" s="20">
        <v>42538142.159999996</v>
      </c>
      <c r="G11" s="32">
        <f>F11-E11</f>
        <v>9260731.9374999963</v>
      </c>
      <c r="H11" s="41"/>
    </row>
    <row r="12" spans="1:9" ht="80.25" customHeight="1">
      <c r="A12" s="28">
        <v>1.8210102010012101E+19</v>
      </c>
      <c r="B12" s="29" t="s">
        <v>91</v>
      </c>
      <c r="C12" s="20">
        <v>5498</v>
      </c>
      <c r="D12" s="20">
        <v>5498</v>
      </c>
      <c r="E12" s="20">
        <f t="shared" ref="E12:E17" si="4">D12/4</f>
        <v>1374.5</v>
      </c>
      <c r="F12" s="20">
        <f>4716.71-20.22</f>
        <v>4696.49</v>
      </c>
      <c r="G12" s="32">
        <f t="shared" ref="G12:G17" si="5">F12-E12</f>
        <v>3321.99</v>
      </c>
      <c r="H12" s="41"/>
    </row>
    <row r="13" spans="1:9" ht="97.5" customHeight="1">
      <c r="A13" s="28">
        <v>1.8210102010013E+19</v>
      </c>
      <c r="B13" s="29" t="s">
        <v>92</v>
      </c>
      <c r="C13" s="20">
        <v>468330</v>
      </c>
      <c r="D13" s="20">
        <v>468330</v>
      </c>
      <c r="E13" s="20">
        <f t="shared" si="4"/>
        <v>117082.5</v>
      </c>
      <c r="F13" s="20">
        <v>82332.100000000006</v>
      </c>
      <c r="G13" s="32">
        <f t="shared" si="5"/>
        <v>-34750.399999999994</v>
      </c>
      <c r="H13" s="41"/>
    </row>
    <row r="14" spans="1:9" ht="129.75" customHeight="1">
      <c r="A14" s="28">
        <v>1.8210102020011E+19</v>
      </c>
      <c r="B14" s="29" t="s">
        <v>93</v>
      </c>
      <c r="C14" s="20">
        <v>78586.2</v>
      </c>
      <c r="D14" s="20">
        <v>78586.2</v>
      </c>
      <c r="E14" s="20">
        <f t="shared" si="4"/>
        <v>19646.55</v>
      </c>
      <c r="F14" s="20">
        <v>21688.6</v>
      </c>
      <c r="G14" s="32">
        <f t="shared" si="5"/>
        <v>2042.0499999999993</v>
      </c>
      <c r="H14" s="41"/>
    </row>
    <row r="15" spans="1:9" ht="104.25" customHeight="1">
      <c r="A15" s="28">
        <v>1.82101020200121E+19</v>
      </c>
      <c r="B15" s="29" t="s">
        <v>94</v>
      </c>
      <c r="C15" s="20">
        <v>584.4</v>
      </c>
      <c r="D15" s="20">
        <v>584.4</v>
      </c>
      <c r="E15" s="20">
        <f t="shared" si="4"/>
        <v>146.1</v>
      </c>
      <c r="F15" s="20">
        <v>-266.67</v>
      </c>
      <c r="G15" s="32">
        <f t="shared" si="5"/>
        <v>-412.77</v>
      </c>
      <c r="H15" s="41"/>
    </row>
    <row r="16" spans="1:9" ht="125.25" customHeight="1">
      <c r="A16" s="28">
        <v>1.8210102020013001E+19</v>
      </c>
      <c r="B16" s="29" t="s">
        <v>95</v>
      </c>
      <c r="C16" s="20">
        <v>40770.1</v>
      </c>
      <c r="D16" s="20">
        <v>40770.1</v>
      </c>
      <c r="E16" s="20">
        <f t="shared" si="4"/>
        <v>10192.525</v>
      </c>
      <c r="F16" s="20">
        <v>17.46</v>
      </c>
      <c r="G16" s="32">
        <f t="shared" si="5"/>
        <v>-10175.065000000001</v>
      </c>
      <c r="H16" s="41"/>
    </row>
    <row r="17" spans="1:8" ht="78.75" customHeight="1">
      <c r="A17" s="28">
        <v>1.8210102030013E+19</v>
      </c>
      <c r="B17" s="5" t="s">
        <v>96</v>
      </c>
      <c r="C17" s="20">
        <v>1473</v>
      </c>
      <c r="D17" s="20">
        <v>1473</v>
      </c>
      <c r="E17" s="20">
        <f t="shared" si="4"/>
        <v>368.25</v>
      </c>
      <c r="F17" s="20">
        <f>7076.58+84.24+20.99</f>
        <v>7181.8099999999995</v>
      </c>
      <c r="G17" s="32">
        <f t="shared" si="5"/>
        <v>6813.5599999999995</v>
      </c>
      <c r="H17" s="41"/>
    </row>
    <row r="18" spans="1:8" ht="44.25" customHeight="1">
      <c r="A18" s="7" t="s">
        <v>9</v>
      </c>
      <c r="B18" s="14" t="s">
        <v>10</v>
      </c>
      <c r="C18" s="19">
        <v>693790</v>
      </c>
      <c r="D18" s="19">
        <v>693790</v>
      </c>
      <c r="E18" s="19">
        <f>E19</f>
        <v>173447.49</v>
      </c>
      <c r="F18" s="19">
        <f>F19</f>
        <v>178928.4</v>
      </c>
      <c r="G18" s="19">
        <f t="shared" ref="G18:H18" si="6">G19</f>
        <v>5480.9099999999953</v>
      </c>
      <c r="H18" s="40">
        <f t="shared" si="6"/>
        <v>103.15998230934331</v>
      </c>
    </row>
    <row r="19" spans="1:8" ht="41.25" customHeight="1">
      <c r="A19" s="3" t="s">
        <v>101</v>
      </c>
      <c r="B19" s="5" t="s">
        <v>10</v>
      </c>
      <c r="C19" s="20">
        <v>693790</v>
      </c>
      <c r="D19" s="20">
        <v>693790</v>
      </c>
      <c r="E19" s="23">
        <f>E20+E21+E22+E23</f>
        <v>173447.49</v>
      </c>
      <c r="F19" s="23">
        <f>F20+F21+F22+F23</f>
        <v>178928.4</v>
      </c>
      <c r="G19" s="23">
        <f t="shared" ref="G19" si="7">G20+G21+G22+G23</f>
        <v>5480.9099999999953</v>
      </c>
      <c r="H19" s="21">
        <f>F19/E19*100</f>
        <v>103.15998230934331</v>
      </c>
    </row>
    <row r="20" spans="1:8" ht="64.5" customHeight="1">
      <c r="A20" s="3" t="s">
        <v>64</v>
      </c>
      <c r="B20" s="11" t="s">
        <v>65</v>
      </c>
      <c r="C20" s="20">
        <v>313680</v>
      </c>
      <c r="D20" s="20">
        <v>313680</v>
      </c>
      <c r="E20" s="20">
        <f>'[1]2022 1 кв'!$D$7</f>
        <v>78420</v>
      </c>
      <c r="F20" s="20">
        <v>85931.19</v>
      </c>
      <c r="G20" s="32">
        <f>F20-E20</f>
        <v>7511.1900000000023</v>
      </c>
      <c r="H20" s="41"/>
    </row>
    <row r="21" spans="1:8" ht="80.25" customHeight="1">
      <c r="A21" s="3" t="s">
        <v>66</v>
      </c>
      <c r="B21" s="11" t="s">
        <v>67</v>
      </c>
      <c r="C21" s="20">
        <v>1740</v>
      </c>
      <c r="D21" s="20">
        <v>1740</v>
      </c>
      <c r="E21" s="20">
        <f>'[1]2022 1 кв'!$D$8</f>
        <v>435</v>
      </c>
      <c r="F21" s="20">
        <v>550.62</v>
      </c>
      <c r="G21" s="32">
        <f t="shared" ref="G21:G23" si="8">F21-E21</f>
        <v>115.62</v>
      </c>
      <c r="H21" s="41"/>
    </row>
    <row r="22" spans="1:8" ht="61.5" customHeight="1">
      <c r="A22" s="3" t="s">
        <v>68</v>
      </c>
      <c r="B22" s="4" t="s">
        <v>69</v>
      </c>
      <c r="C22" s="20">
        <v>417700</v>
      </c>
      <c r="D22" s="20">
        <v>417700</v>
      </c>
      <c r="E22" s="20">
        <f>'[1]2022 1 кв'!$D$9</f>
        <v>104424.99</v>
      </c>
      <c r="F22" s="20">
        <v>103975.31</v>
      </c>
      <c r="G22" s="32">
        <f t="shared" si="8"/>
        <v>-449.68000000000757</v>
      </c>
      <c r="H22" s="41"/>
    </row>
    <row r="23" spans="1:8" ht="47.25" customHeight="1">
      <c r="A23" s="3" t="s">
        <v>70</v>
      </c>
      <c r="B23" s="4" t="s">
        <v>71</v>
      </c>
      <c r="C23" s="20">
        <v>-39330</v>
      </c>
      <c r="D23" s="20">
        <v>-39330</v>
      </c>
      <c r="E23" s="20">
        <f>'[1]2022 1 кв'!$D$10</f>
        <v>-9832.5</v>
      </c>
      <c r="F23" s="20">
        <v>-11528.72</v>
      </c>
      <c r="G23" s="32">
        <f t="shared" si="8"/>
        <v>-1696.2199999999993</v>
      </c>
      <c r="H23" s="41"/>
    </row>
    <row r="24" spans="1:8" ht="14.45" customHeight="1">
      <c r="A24" s="7" t="s">
        <v>11</v>
      </c>
      <c r="B24" s="14" t="s">
        <v>12</v>
      </c>
      <c r="C24" s="21">
        <v>35344889.994999997</v>
      </c>
      <c r="D24" s="21">
        <v>35344889.994999997</v>
      </c>
      <c r="E24" s="21">
        <f>E25+E28</f>
        <v>7475848.5499999998</v>
      </c>
      <c r="F24" s="21">
        <f>F25+F28</f>
        <v>7348441.7599999998</v>
      </c>
      <c r="G24" s="21">
        <f t="shared" ref="G24:H24" si="9">G25+G28</f>
        <v>-127406.7899999998</v>
      </c>
      <c r="H24" s="21">
        <f t="shared" si="9"/>
        <v>202.39525586253205</v>
      </c>
    </row>
    <row r="25" spans="1:8" ht="14.45" customHeight="1">
      <c r="A25" s="7" t="s">
        <v>13</v>
      </c>
      <c r="B25" s="14" t="s">
        <v>14</v>
      </c>
      <c r="C25" s="19">
        <v>2268000</v>
      </c>
      <c r="D25" s="19">
        <v>2268000</v>
      </c>
      <c r="E25" s="19">
        <f>E26+E27</f>
        <v>245620</v>
      </c>
      <c r="F25" s="19">
        <f>F26+F27</f>
        <v>256190.49</v>
      </c>
      <c r="G25" s="19">
        <f t="shared" ref="G25" si="10">G26+G27</f>
        <v>10570.489999999989</v>
      </c>
      <c r="H25" s="40">
        <f>F25/E25*100</f>
        <v>104.3035949841218</v>
      </c>
    </row>
    <row r="26" spans="1:8" ht="42" customHeight="1">
      <c r="A26" s="3" t="s">
        <v>97</v>
      </c>
      <c r="B26" s="5" t="s">
        <v>15</v>
      </c>
      <c r="C26" s="20">
        <v>2218000</v>
      </c>
      <c r="D26" s="20">
        <v>2218000</v>
      </c>
      <c r="E26" s="20">
        <f>'[1]2022 1 кв'!$D$14</f>
        <v>235120</v>
      </c>
      <c r="F26" s="20">
        <f>260009.05-12537</f>
        <v>247472.05</v>
      </c>
      <c r="G26" s="32">
        <f>F26-E26</f>
        <v>12352.049999999988</v>
      </c>
      <c r="H26" s="41"/>
    </row>
    <row r="27" spans="1:8" ht="51" customHeight="1">
      <c r="A27" s="3" t="s">
        <v>72</v>
      </c>
      <c r="B27" s="9" t="s">
        <v>73</v>
      </c>
      <c r="C27" s="20">
        <v>50000</v>
      </c>
      <c r="D27" s="20">
        <v>50000</v>
      </c>
      <c r="E27" s="20">
        <f>'[1]2022 1 кв'!$D$15</f>
        <v>10500</v>
      </c>
      <c r="F27" s="20">
        <v>8718.44</v>
      </c>
      <c r="G27" s="32">
        <f>F27-E27</f>
        <v>-1781.5599999999995</v>
      </c>
      <c r="H27" s="41"/>
    </row>
    <row r="28" spans="1:8" ht="14.45" customHeight="1">
      <c r="A28" s="7" t="s">
        <v>16</v>
      </c>
      <c r="B28" s="14" t="s">
        <v>17</v>
      </c>
      <c r="C28" s="19">
        <v>33076889.994999997</v>
      </c>
      <c r="D28" s="19">
        <v>33076889.994999997</v>
      </c>
      <c r="E28" s="19">
        <f>E29+E30+E31+E32</f>
        <v>7230228.5499999998</v>
      </c>
      <c r="F28" s="19">
        <f>F29+F30+F32+F31</f>
        <v>7092251.2699999996</v>
      </c>
      <c r="G28" s="19">
        <f t="shared" ref="G28" si="11">G29+G30+G32+G31</f>
        <v>-137977.2799999998</v>
      </c>
      <c r="H28" s="40">
        <f>F28/E28*100</f>
        <v>98.091660878410266</v>
      </c>
    </row>
    <row r="29" spans="1:8" ht="39" customHeight="1">
      <c r="A29" s="3" t="s">
        <v>98</v>
      </c>
      <c r="B29" s="5" t="s">
        <v>18</v>
      </c>
      <c r="C29" s="22">
        <v>28875530</v>
      </c>
      <c r="D29" s="22">
        <v>28875530</v>
      </c>
      <c r="E29" s="22">
        <f>'[1]2022 1 кв'!$D$17</f>
        <v>7188228.5499999998</v>
      </c>
      <c r="F29" s="22">
        <v>6978134.25</v>
      </c>
      <c r="G29" s="31">
        <f>F29-E29</f>
        <v>-210094.29999999981</v>
      </c>
      <c r="H29" s="41"/>
    </row>
    <row r="30" spans="1:8" ht="56.25" customHeight="1">
      <c r="A30" s="3" t="s">
        <v>74</v>
      </c>
      <c r="B30" s="9" t="s">
        <v>75</v>
      </c>
      <c r="C30" s="22">
        <v>3934.0949999999998</v>
      </c>
      <c r="D30" s="22">
        <v>3934.0949999999998</v>
      </c>
      <c r="E30" s="22">
        <f>'[1]2022 1 кв'!$D$18</f>
        <v>0</v>
      </c>
      <c r="F30" s="22"/>
      <c r="G30" s="31">
        <f t="shared" ref="G30:G32" si="12">F30-E30</f>
        <v>0</v>
      </c>
      <c r="H30" s="41"/>
    </row>
    <row r="31" spans="1:8" ht="52.5" customHeight="1">
      <c r="A31" s="3" t="s">
        <v>76</v>
      </c>
      <c r="B31" s="9" t="s">
        <v>77</v>
      </c>
      <c r="C31" s="22">
        <v>3967840</v>
      </c>
      <c r="D31" s="22">
        <v>3967840</v>
      </c>
      <c r="E31" s="22">
        <f>'[1]2022 1 кв'!$D$19</f>
        <v>42000</v>
      </c>
      <c r="F31" s="22">
        <f>98500.64+10587</f>
        <v>109087.64</v>
      </c>
      <c r="G31" s="31">
        <f t="shared" si="12"/>
        <v>67087.64</v>
      </c>
      <c r="H31" s="41"/>
    </row>
    <row r="32" spans="1:8" ht="37.5" customHeight="1">
      <c r="A32" s="3" t="s">
        <v>78</v>
      </c>
      <c r="B32" s="9" t="s">
        <v>79</v>
      </c>
      <c r="C32" s="22">
        <v>229585.9</v>
      </c>
      <c r="D32" s="22">
        <v>229585.9</v>
      </c>
      <c r="E32" s="22">
        <f>'[1]2022 1 кв'!$D$20</f>
        <v>0</v>
      </c>
      <c r="F32" s="22">
        <v>5029.38</v>
      </c>
      <c r="G32" s="31">
        <f t="shared" si="12"/>
        <v>5029.38</v>
      </c>
      <c r="H32" s="41"/>
    </row>
    <row r="33" spans="1:8" ht="14.45" customHeight="1">
      <c r="A33" s="7" t="s">
        <v>19</v>
      </c>
      <c r="B33" s="14" t="s">
        <v>20</v>
      </c>
      <c r="C33" s="19">
        <v>260000</v>
      </c>
      <c r="D33" s="19">
        <v>260000</v>
      </c>
      <c r="E33" s="19">
        <f>E34</f>
        <v>64999.979999999996</v>
      </c>
      <c r="F33" s="19">
        <f>F34</f>
        <v>41600</v>
      </c>
      <c r="G33" s="19">
        <f t="shared" ref="G33:G34" si="13">G34</f>
        <v>-23399.979999999996</v>
      </c>
      <c r="H33" s="40">
        <f>F33/E33*100</f>
        <v>64.000019692313757</v>
      </c>
    </row>
    <row r="34" spans="1:8" ht="30" customHeight="1">
      <c r="A34" s="7" t="s">
        <v>21</v>
      </c>
      <c r="B34" s="14" t="s">
        <v>22</v>
      </c>
      <c r="C34" s="19">
        <v>260000</v>
      </c>
      <c r="D34" s="19">
        <v>260000</v>
      </c>
      <c r="E34" s="19">
        <f>E35</f>
        <v>64999.979999999996</v>
      </c>
      <c r="F34" s="19">
        <f>F35</f>
        <v>41600</v>
      </c>
      <c r="G34" s="19">
        <f t="shared" si="13"/>
        <v>-23399.979999999996</v>
      </c>
      <c r="H34" s="40"/>
    </row>
    <row r="35" spans="1:8" ht="69" customHeight="1">
      <c r="A35" s="10" t="s">
        <v>23</v>
      </c>
      <c r="B35" s="5" t="s">
        <v>24</v>
      </c>
      <c r="C35" s="20">
        <v>260000</v>
      </c>
      <c r="D35" s="20">
        <v>260000</v>
      </c>
      <c r="E35" s="20">
        <f>'[1]2022 1 кв'!$D$11</f>
        <v>64999.979999999996</v>
      </c>
      <c r="F35" s="20">
        <v>41600</v>
      </c>
      <c r="G35" s="32">
        <f>F35-E35</f>
        <v>-23399.979999999996</v>
      </c>
      <c r="H35" s="41"/>
    </row>
    <row r="36" spans="1:8" ht="14.45" customHeight="1">
      <c r="A36" s="14" t="s">
        <v>0</v>
      </c>
      <c r="B36" s="8" t="s">
        <v>25</v>
      </c>
      <c r="C36" s="17">
        <v>35512120.530000001</v>
      </c>
      <c r="D36" s="17">
        <v>35512120.530000001</v>
      </c>
      <c r="E36" s="17">
        <f>E37+E45+E48+E51</f>
        <v>8521114.6600000001</v>
      </c>
      <c r="F36" s="17">
        <f>F37+F45+F48+F51+F55+F56</f>
        <v>5292687.76</v>
      </c>
      <c r="G36" s="17">
        <f t="shared" ref="G36" si="14">G37+G45+G48+G51</f>
        <v>-3334358.86</v>
      </c>
      <c r="H36" s="17">
        <f t="shared" ref="H36:H43" si="15">F36/E36*100</f>
        <v>62.112622247005412</v>
      </c>
    </row>
    <row r="37" spans="1:8" ht="42.75" customHeight="1">
      <c r="A37" s="7" t="s">
        <v>26</v>
      </c>
      <c r="B37" s="14" t="s">
        <v>27</v>
      </c>
      <c r="C37" s="21">
        <v>23896017.640000001</v>
      </c>
      <c r="D37" s="21">
        <v>23896017.640000001</v>
      </c>
      <c r="E37" s="21">
        <f>E38+E42</f>
        <v>4637866.76</v>
      </c>
      <c r="F37" s="21">
        <f>F38+F42</f>
        <v>4175773.75</v>
      </c>
      <c r="G37" s="21">
        <f t="shared" ref="G37" si="16">G38+G42</f>
        <v>-462093.01000000013</v>
      </c>
      <c r="H37" s="21">
        <f t="shared" si="15"/>
        <v>90.036518211661615</v>
      </c>
    </row>
    <row r="38" spans="1:8" ht="67.5" customHeight="1">
      <c r="A38" s="7" t="s">
        <v>28</v>
      </c>
      <c r="B38" s="14" t="s">
        <v>29</v>
      </c>
      <c r="C38" s="23">
        <v>19022237.810000002</v>
      </c>
      <c r="D38" s="23">
        <v>19022237.810000002</v>
      </c>
      <c r="E38" s="23">
        <f>E39+E40+E41</f>
        <v>3817421.81</v>
      </c>
      <c r="F38" s="23">
        <f>F39+F40+F41</f>
        <v>3151244.23</v>
      </c>
      <c r="G38" s="23">
        <f t="shared" ref="G38" si="17">G39+G40+G41</f>
        <v>-666177.58000000007</v>
      </c>
      <c r="H38" s="21">
        <f t="shared" si="15"/>
        <v>82.549018338636245</v>
      </c>
    </row>
    <row r="39" spans="1:8" ht="69.75" customHeight="1">
      <c r="A39" s="10" t="s">
        <v>30</v>
      </c>
      <c r="B39" s="5" t="s">
        <v>31</v>
      </c>
      <c r="C39" s="20">
        <v>7556705.4900000002</v>
      </c>
      <c r="D39" s="20">
        <v>7556705.4900000002</v>
      </c>
      <c r="E39" s="20">
        <f>'[1]2022 1 кв'!$D$21</f>
        <v>1600000</v>
      </c>
      <c r="F39" s="20">
        <v>1455822.06</v>
      </c>
      <c r="G39" s="32">
        <f>F39-E39</f>
        <v>-144177.93999999994</v>
      </c>
      <c r="H39" s="41">
        <f t="shared" si="15"/>
        <v>90.988878749999998</v>
      </c>
    </row>
    <row r="40" spans="1:8" ht="64.5" customHeight="1">
      <c r="A40" s="10" t="s">
        <v>32</v>
      </c>
      <c r="B40" s="5" t="s">
        <v>33</v>
      </c>
      <c r="C40" s="30">
        <v>343856.85</v>
      </c>
      <c r="D40" s="30">
        <v>343856.85</v>
      </c>
      <c r="E40" s="30">
        <f>'[1]2022 1 кв'!$D$22</f>
        <v>85964.21</v>
      </c>
      <c r="F40" s="20">
        <v>58986.51</v>
      </c>
      <c r="G40" s="32">
        <f t="shared" ref="G40:G41" si="18">F40-E40</f>
        <v>-26977.700000000004</v>
      </c>
      <c r="H40" s="41">
        <f t="shared" si="15"/>
        <v>68.617521175382166</v>
      </c>
    </row>
    <row r="41" spans="1:8" ht="39" customHeight="1">
      <c r="A41" s="3" t="s">
        <v>88</v>
      </c>
      <c r="B41" s="11" t="s">
        <v>89</v>
      </c>
      <c r="C41" s="20">
        <v>11121675.470000001</v>
      </c>
      <c r="D41" s="20">
        <v>11121675.470000001</v>
      </c>
      <c r="E41" s="20">
        <f>'[1]2022 1 кв'!$D$23</f>
        <v>2131457.6</v>
      </c>
      <c r="F41" s="20">
        <v>1636435.66</v>
      </c>
      <c r="G41" s="32">
        <f t="shared" si="18"/>
        <v>-495021.94000000018</v>
      </c>
      <c r="H41" s="41">
        <f t="shared" si="15"/>
        <v>76.775426356123617</v>
      </c>
    </row>
    <row r="42" spans="1:8" ht="65.25" customHeight="1">
      <c r="A42" s="7" t="s">
        <v>34</v>
      </c>
      <c r="B42" s="14" t="s">
        <v>35</v>
      </c>
      <c r="C42" s="23">
        <v>4873779.83</v>
      </c>
      <c r="D42" s="23">
        <v>4873779.83</v>
      </c>
      <c r="E42" s="23">
        <f>E43+E44</f>
        <v>820444.95000000007</v>
      </c>
      <c r="F42" s="23">
        <f>F43+F44</f>
        <v>1024529.52</v>
      </c>
      <c r="G42" s="23">
        <f t="shared" ref="G42" si="19">G43+G44</f>
        <v>204084.56999999995</v>
      </c>
      <c r="H42" s="21">
        <f t="shared" si="15"/>
        <v>124.87486454758481</v>
      </c>
    </row>
    <row r="43" spans="1:8" ht="66" customHeight="1">
      <c r="A43" s="10" t="s">
        <v>36</v>
      </c>
      <c r="B43" s="5" t="s">
        <v>37</v>
      </c>
      <c r="C43" s="20">
        <v>3281779.83</v>
      </c>
      <c r="D43" s="20">
        <v>3281779.83</v>
      </c>
      <c r="E43" s="20">
        <f>'[1]2022 1 кв'!$D$24</f>
        <v>820444.95000000007</v>
      </c>
      <c r="F43" s="20">
        <v>1024529.52</v>
      </c>
      <c r="G43" s="32">
        <f>F43-E43</f>
        <v>204084.56999999995</v>
      </c>
      <c r="H43" s="41">
        <f t="shared" si="15"/>
        <v>124.87486454758481</v>
      </c>
    </row>
    <row r="44" spans="1:8" ht="21" customHeight="1">
      <c r="A44" s="26" t="s">
        <v>85</v>
      </c>
      <c r="B44" s="27" t="s">
        <v>87</v>
      </c>
      <c r="C44" s="20">
        <v>1592000</v>
      </c>
      <c r="D44" s="20">
        <v>1592000</v>
      </c>
      <c r="E44" s="20">
        <v>0</v>
      </c>
      <c r="F44" s="20">
        <v>0</v>
      </c>
      <c r="G44" s="5"/>
      <c r="H44" s="41"/>
    </row>
    <row r="45" spans="1:8" ht="44.25" customHeight="1">
      <c r="A45" s="7" t="s">
        <v>38</v>
      </c>
      <c r="B45" s="14" t="s">
        <v>39</v>
      </c>
      <c r="C45" s="19">
        <v>10822651.34</v>
      </c>
      <c r="D45" s="19">
        <v>10822651.34</v>
      </c>
      <c r="E45" s="19">
        <f>E46</f>
        <v>3691247.9</v>
      </c>
      <c r="F45" s="19">
        <f>F46</f>
        <v>768795.54</v>
      </c>
      <c r="G45" s="19">
        <f t="shared" ref="G45:G46" si="20">G46</f>
        <v>-2922452.36</v>
      </c>
      <c r="H45" s="40">
        <f>F45/E45*100</f>
        <v>20.827523938449112</v>
      </c>
    </row>
    <row r="46" spans="1:8" ht="28.9" customHeight="1">
      <c r="A46" s="7" t="s">
        <v>40</v>
      </c>
      <c r="B46" s="14" t="s">
        <v>41</v>
      </c>
      <c r="C46" s="19">
        <v>10822651.34</v>
      </c>
      <c r="D46" s="19">
        <v>10822651.34</v>
      </c>
      <c r="E46" s="19">
        <f>E47</f>
        <v>3691247.9</v>
      </c>
      <c r="F46" s="19">
        <f>F47</f>
        <v>768795.54</v>
      </c>
      <c r="G46" s="19">
        <f t="shared" si="20"/>
        <v>-2922452.36</v>
      </c>
      <c r="H46" s="40"/>
    </row>
    <row r="47" spans="1:8" ht="28.9" customHeight="1">
      <c r="A47" s="10" t="s">
        <v>42</v>
      </c>
      <c r="B47" s="5" t="s">
        <v>43</v>
      </c>
      <c r="C47" s="20">
        <v>10822651.34</v>
      </c>
      <c r="D47" s="20">
        <v>10822651.34</v>
      </c>
      <c r="E47" s="20">
        <f>'[1]2022 план'!$D$32</f>
        <v>3691247.9</v>
      </c>
      <c r="F47" s="20">
        <v>768795.54</v>
      </c>
      <c r="G47" s="32">
        <f>F47-E47</f>
        <v>-2922452.36</v>
      </c>
      <c r="H47" s="41">
        <f>F47/E47*100</f>
        <v>20.827523938449112</v>
      </c>
    </row>
    <row r="48" spans="1:8" ht="43.35" customHeight="1">
      <c r="A48" s="7" t="s">
        <v>44</v>
      </c>
      <c r="B48" s="14" t="s">
        <v>45</v>
      </c>
      <c r="C48" s="19">
        <v>650000</v>
      </c>
      <c r="D48" s="19">
        <v>650000</v>
      </c>
      <c r="E48" s="19">
        <f>E49</f>
        <v>162000</v>
      </c>
      <c r="F48" s="19">
        <f>F49</f>
        <v>207275.37</v>
      </c>
      <c r="G48" s="19">
        <f t="shared" ref="G48:H49" si="21">G49</f>
        <v>45275.369999999995</v>
      </c>
      <c r="H48" s="40">
        <f t="shared" si="21"/>
        <v>127.94775925925926</v>
      </c>
    </row>
    <row r="49" spans="1:8" ht="54.75" customHeight="1">
      <c r="A49" s="7" t="s">
        <v>46</v>
      </c>
      <c r="B49" s="14" t="s">
        <v>47</v>
      </c>
      <c r="C49" s="19">
        <v>650000</v>
      </c>
      <c r="D49" s="19">
        <v>650000</v>
      </c>
      <c r="E49" s="19">
        <f>E50</f>
        <v>162000</v>
      </c>
      <c r="F49" s="19">
        <f>F50</f>
        <v>207275.37</v>
      </c>
      <c r="G49" s="19">
        <f t="shared" si="21"/>
        <v>45275.369999999995</v>
      </c>
      <c r="H49" s="40">
        <f t="shared" si="21"/>
        <v>127.94775925925926</v>
      </c>
    </row>
    <row r="50" spans="1:8" ht="42.75" customHeight="1">
      <c r="A50" s="10" t="s">
        <v>48</v>
      </c>
      <c r="B50" s="5" t="s">
        <v>49</v>
      </c>
      <c r="C50" s="20">
        <v>650000</v>
      </c>
      <c r="D50" s="20">
        <v>650000</v>
      </c>
      <c r="E50" s="20">
        <v>162000</v>
      </c>
      <c r="F50" s="20">
        <v>207275.37</v>
      </c>
      <c r="G50" s="32">
        <f>F50-E50</f>
        <v>45275.369999999995</v>
      </c>
      <c r="H50" s="41">
        <f>F50/E50*100</f>
        <v>127.94775925925926</v>
      </c>
    </row>
    <row r="51" spans="1:8" ht="14.45" customHeight="1">
      <c r="A51" s="7" t="s">
        <v>50</v>
      </c>
      <c r="B51" s="14" t="s">
        <v>51</v>
      </c>
      <c r="C51" s="19">
        <v>143451.54999999999</v>
      </c>
      <c r="D51" s="19">
        <v>143451.54999999999</v>
      </c>
      <c r="E51" s="19">
        <f>E52</f>
        <v>30000</v>
      </c>
      <c r="F51" s="19">
        <f>F52</f>
        <v>135906.03</v>
      </c>
      <c r="G51" s="19">
        <f t="shared" ref="G51:H52" si="22">G52</f>
        <v>4911.1399999999994</v>
      </c>
      <c r="H51" s="40">
        <f t="shared" si="22"/>
        <v>116.37046666666666</v>
      </c>
    </row>
    <row r="52" spans="1:8" ht="14.45" customHeight="1">
      <c r="A52" s="7" t="s">
        <v>52</v>
      </c>
      <c r="B52" s="14" t="s">
        <v>53</v>
      </c>
      <c r="C52" s="19">
        <v>143451.54999999999</v>
      </c>
      <c r="D52" s="19">
        <v>143451.54999999999</v>
      </c>
      <c r="E52" s="19">
        <f>E53</f>
        <v>30000</v>
      </c>
      <c r="F52" s="19">
        <f>F53+F54</f>
        <v>135906.03</v>
      </c>
      <c r="G52" s="19">
        <f t="shared" si="22"/>
        <v>4911.1399999999994</v>
      </c>
      <c r="H52" s="40">
        <f t="shared" si="22"/>
        <v>116.37046666666666</v>
      </c>
    </row>
    <row r="53" spans="1:8" ht="15.75" customHeight="1">
      <c r="A53" s="10" t="s">
        <v>54</v>
      </c>
      <c r="B53" s="5" t="s">
        <v>55</v>
      </c>
      <c r="C53" s="24">
        <v>143451.54999999999</v>
      </c>
      <c r="D53" s="24">
        <v>143451.54999999999</v>
      </c>
      <c r="E53" s="24">
        <f>'[1]2022 1 кв'!$D$28</f>
        <v>30000</v>
      </c>
      <c r="F53" s="24">
        <f>34911.14</f>
        <v>34911.14</v>
      </c>
      <c r="G53" s="31">
        <f>F53-E53</f>
        <v>4911.1399999999994</v>
      </c>
      <c r="H53" s="41">
        <f>F53/E53*100</f>
        <v>116.37046666666666</v>
      </c>
    </row>
    <row r="54" spans="1:8" ht="15.75" customHeight="1">
      <c r="A54" s="10" t="s">
        <v>114</v>
      </c>
      <c r="B54" s="5" t="s">
        <v>113</v>
      </c>
      <c r="C54" s="24"/>
      <c r="D54" s="24"/>
      <c r="E54" s="24"/>
      <c r="F54" s="24">
        <v>100994.89</v>
      </c>
      <c r="G54" s="31"/>
      <c r="H54" s="41"/>
    </row>
    <row r="55" spans="1:8" ht="52.5" customHeight="1">
      <c r="A55" s="10" t="s">
        <v>115</v>
      </c>
      <c r="B55" s="33" t="s">
        <v>117</v>
      </c>
      <c r="C55" s="24"/>
      <c r="D55" s="24"/>
      <c r="E55" s="24"/>
      <c r="F55" s="24">
        <v>1611.6</v>
      </c>
      <c r="G55" s="31"/>
      <c r="H55" s="41"/>
    </row>
    <row r="56" spans="1:8" ht="79.5" customHeight="1">
      <c r="A56" s="10" t="s">
        <v>116</v>
      </c>
      <c r="B56" s="34" t="s">
        <v>118</v>
      </c>
      <c r="C56" s="24"/>
      <c r="D56" s="24"/>
      <c r="E56" s="24"/>
      <c r="F56" s="24">
        <v>3325.47</v>
      </c>
      <c r="G56" s="31"/>
      <c r="H56" s="41"/>
    </row>
    <row r="57" spans="1:8" ht="14.45" customHeight="1">
      <c r="A57" s="7" t="s">
        <v>0</v>
      </c>
      <c r="B57" s="8" t="s">
        <v>56</v>
      </c>
      <c r="C57" s="25">
        <v>12096064.579999998</v>
      </c>
      <c r="D57" s="25">
        <v>73240162.700000003</v>
      </c>
      <c r="E57" s="25">
        <f>E58+E64+E67+E68</f>
        <v>2558914.8899999997</v>
      </c>
      <c r="F57" s="25">
        <f>F58+F64+F67+F68</f>
        <v>2558914.8899999997</v>
      </c>
      <c r="G57" s="5"/>
      <c r="H57" s="42">
        <f>F57/E57*100</f>
        <v>100</v>
      </c>
    </row>
    <row r="58" spans="1:8" ht="29.25" customHeight="1">
      <c r="A58" s="7" t="s">
        <v>57</v>
      </c>
      <c r="B58" s="14" t="s">
        <v>58</v>
      </c>
      <c r="C58" s="21">
        <v>12096064.579999998</v>
      </c>
      <c r="D58" s="21">
        <v>24803628.760000002</v>
      </c>
      <c r="E58" s="21">
        <f>E59+E62+E60+E61+E63</f>
        <v>4122380.9499999997</v>
      </c>
      <c r="F58" s="21">
        <f>F59+F62+F60+F61+F63</f>
        <v>4122380.9499999997</v>
      </c>
      <c r="G58" s="5"/>
      <c r="H58" s="41"/>
    </row>
    <row r="59" spans="1:8" ht="28.5" customHeight="1">
      <c r="A59" s="3" t="s">
        <v>99</v>
      </c>
      <c r="B59" s="5" t="s">
        <v>59</v>
      </c>
      <c r="C59" s="22">
        <v>4500000</v>
      </c>
      <c r="D59" s="22">
        <v>4500000</v>
      </c>
      <c r="E59" s="22"/>
      <c r="F59" s="22"/>
      <c r="G59" s="5"/>
      <c r="H59" s="41"/>
    </row>
    <row r="60" spans="1:8" ht="51" customHeight="1">
      <c r="A60" s="10" t="s">
        <v>81</v>
      </c>
      <c r="B60" s="5" t="s">
        <v>82</v>
      </c>
      <c r="C60" s="22">
        <v>592178.03</v>
      </c>
      <c r="D60" s="22">
        <v>592178.03</v>
      </c>
      <c r="E60" s="22">
        <v>592178.03</v>
      </c>
      <c r="F60" s="22">
        <v>592178.03</v>
      </c>
      <c r="G60" s="31">
        <f>F60-E60</f>
        <v>0</v>
      </c>
      <c r="H60" s="41"/>
    </row>
    <row r="61" spans="1:8" ht="31.5" customHeight="1">
      <c r="A61" s="10" t="s">
        <v>83</v>
      </c>
      <c r="B61" s="5" t="s">
        <v>84</v>
      </c>
      <c r="C61" s="22">
        <v>154500</v>
      </c>
      <c r="D61" s="22">
        <v>154500</v>
      </c>
      <c r="E61" s="22"/>
      <c r="F61" s="22"/>
      <c r="G61" s="31">
        <f t="shared" ref="G61:G68" si="23">F61-E61</f>
        <v>0</v>
      </c>
      <c r="H61" s="41"/>
    </row>
    <row r="62" spans="1:8" ht="43.35" customHeight="1">
      <c r="A62" s="3" t="s">
        <v>100</v>
      </c>
      <c r="B62" s="5" t="s">
        <v>80</v>
      </c>
      <c r="C62" s="22">
        <v>3738100</v>
      </c>
      <c r="D62" s="22">
        <v>3738100</v>
      </c>
      <c r="E62" s="22">
        <v>568916.37</v>
      </c>
      <c r="F62" s="22">
        <v>568916.37</v>
      </c>
      <c r="G62" s="31">
        <f t="shared" si="23"/>
        <v>0</v>
      </c>
      <c r="H62" s="41"/>
    </row>
    <row r="63" spans="1:8" ht="43.5" customHeight="1">
      <c r="A63" s="3" t="s">
        <v>106</v>
      </c>
      <c r="B63" s="11" t="s">
        <v>107</v>
      </c>
      <c r="C63" s="22">
        <v>3111286.55</v>
      </c>
      <c r="D63" s="22">
        <v>15818850.73</v>
      </c>
      <c r="E63" s="22">
        <v>2961286.55</v>
      </c>
      <c r="F63" s="22">
        <v>2961286.55</v>
      </c>
      <c r="G63" s="31">
        <f t="shared" si="23"/>
        <v>0</v>
      </c>
      <c r="H63" s="41"/>
    </row>
    <row r="64" spans="1:8" ht="28.9" customHeight="1">
      <c r="A64" s="7" t="s">
        <v>60</v>
      </c>
      <c r="B64" s="14" t="s">
        <v>61</v>
      </c>
      <c r="C64" s="21">
        <v>0</v>
      </c>
      <c r="D64" s="21">
        <v>50000000</v>
      </c>
      <c r="E64" s="21"/>
      <c r="F64" s="21">
        <f>F65</f>
        <v>0</v>
      </c>
      <c r="G64" s="31">
        <f t="shared" si="23"/>
        <v>0</v>
      </c>
      <c r="H64" s="41"/>
    </row>
    <row r="65" spans="1:8" ht="28.9" customHeight="1">
      <c r="A65" s="7" t="s">
        <v>105</v>
      </c>
      <c r="B65" s="14" t="s">
        <v>86</v>
      </c>
      <c r="C65" s="21">
        <v>0</v>
      </c>
      <c r="D65" s="21">
        <v>50000000</v>
      </c>
      <c r="E65" s="21"/>
      <c r="F65" s="21">
        <f>F66</f>
        <v>0</v>
      </c>
      <c r="G65" s="31">
        <f t="shared" si="23"/>
        <v>0</v>
      </c>
      <c r="H65" s="41"/>
    </row>
    <row r="66" spans="1:8" ht="28.9" customHeight="1">
      <c r="A66" s="3" t="s">
        <v>104</v>
      </c>
      <c r="B66" s="5" t="s">
        <v>62</v>
      </c>
      <c r="C66" s="22"/>
      <c r="D66" s="22">
        <v>50000000</v>
      </c>
      <c r="E66" s="22"/>
      <c r="F66" s="22"/>
      <c r="G66" s="31">
        <f t="shared" si="23"/>
        <v>0</v>
      </c>
      <c r="H66" s="41"/>
    </row>
    <row r="67" spans="1:8" ht="39.75" customHeight="1">
      <c r="A67" s="10" t="s">
        <v>102</v>
      </c>
      <c r="B67" s="5" t="s">
        <v>103</v>
      </c>
      <c r="C67" s="22">
        <v>0</v>
      </c>
      <c r="D67" s="22">
        <v>-1353563.06</v>
      </c>
      <c r="E67" s="22">
        <v>-1353563.06</v>
      </c>
      <c r="F67" s="22">
        <v>-1353563.06</v>
      </c>
      <c r="G67" s="31">
        <f t="shared" si="23"/>
        <v>0</v>
      </c>
      <c r="H67" s="41"/>
    </row>
    <row r="68" spans="1:8" ht="54" customHeight="1">
      <c r="A68" s="3" t="s">
        <v>122</v>
      </c>
      <c r="B68" s="11" t="s">
        <v>123</v>
      </c>
      <c r="C68" s="22"/>
      <c r="D68" s="22">
        <v>-209903</v>
      </c>
      <c r="E68" s="22">
        <v>-209903</v>
      </c>
      <c r="F68" s="22">
        <v>-209903</v>
      </c>
      <c r="G68" s="31">
        <f t="shared" si="23"/>
        <v>0</v>
      </c>
      <c r="H68" s="41"/>
    </row>
    <row r="69" spans="1:8" ht="21.6" customHeight="1">
      <c r="A69" s="43" t="s">
        <v>63</v>
      </c>
      <c r="B69" s="43"/>
      <c r="C69" s="16">
        <v>212783865.10500002</v>
      </c>
      <c r="D69" s="16">
        <v>277694695.98000002</v>
      </c>
      <c r="E69" s="16">
        <f>E8+E36+E57</f>
        <v>52220546.217500001</v>
      </c>
      <c r="F69" s="16">
        <f>F8+F36+F57</f>
        <v>58074364.759999998</v>
      </c>
      <c r="G69" s="31"/>
      <c r="H69" s="41">
        <f>F69/E69*100</f>
        <v>111.20979952626058</v>
      </c>
    </row>
    <row r="70" spans="1:8">
      <c r="C70" s="12"/>
    </row>
  </sheetData>
  <mergeCells count="5">
    <mergeCell ref="A69:B69"/>
    <mergeCell ref="G1:I1"/>
    <mergeCell ref="A4:H4"/>
    <mergeCell ref="F2:H2"/>
    <mergeCell ref="F3:H3"/>
  </mergeCells>
  <phoneticPr fontId="12" type="noConversion"/>
  <pageMargins left="0.98425196850393704" right="0.11811023622047245" top="0.39370078740157483" bottom="0.39370078740157483" header="0.31496062992125984" footer="0.31496062992125984"/>
  <pageSetup paperSize="9" scale="64" orientation="portrait" r:id="rId1"/>
  <headerFooter>
    <oddFooter>&amp;C&amp;P из &amp;N</oddFooter>
  </headerFooter>
  <rowBreaks count="2" manualBreakCount="2">
    <brk id="22" max="7" man="1"/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Табл.1.1</vt:lpstr>
      <vt:lpstr>Табл.1.1!Заголовки_для_печати</vt:lpstr>
      <vt:lpstr>Табл.1.1!Область_печати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Городской Совет</dc:creator>
  <cp:lastModifiedBy>Щеглова Виктория Александровна</cp:lastModifiedBy>
  <cp:lastPrinted>2022-04-19T06:58:57Z</cp:lastPrinted>
  <dcterms:created xsi:type="dcterms:W3CDTF">2006-09-16T00:00:00Z</dcterms:created>
  <dcterms:modified xsi:type="dcterms:W3CDTF">2022-04-25T10:01:13Z</dcterms:modified>
</cp:coreProperties>
</file>